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HANNI\Profielen\BrunoVM\Documents\jolien\"/>
    </mc:Choice>
  </mc:AlternateContent>
  <workbookProtection workbookAlgorithmName="SHA-512" workbookHashValue="GXbFqoyNeJuAsR5d8NsOLeQaYBBj1zdub8rFkHm3jfBqsli4zb2Jrrwxp3rz1rhUScfc3GfGE6NKIb5KLAamSQ==" workbookSaltValue="KiZezgIomXg9wn020bbJOQ==" workbookSpinCount="100000" lockStructure="1"/>
  <bookViews>
    <workbookView xWindow="0" yWindow="0" windowWidth="21600" windowHeight="9630"/>
  </bookViews>
  <sheets>
    <sheet name="aanvraag" sheetId="1" r:id="rId1"/>
  </sheets>
  <definedNames>
    <definedName name="AardAanvraag_fldAantalBijkomendePlaatsen">aanvraag!$B$314</definedName>
    <definedName name="AardAanvraag_fldAantalLeerlingenNieuweInfra">aanvraag!$B$319</definedName>
    <definedName name="AardAanvraag_fldAanvraagInfrastructuurRuimte">aanvraag!$I$231</definedName>
    <definedName name="AardAanvraag_fldAanvraagMotiveerGeplandeWerken">aanvraag!$B$255</definedName>
    <definedName name="AardAanvraag_fldAanvraagOmschrijfGeplandeWerken">aanvraag!$B$235</definedName>
    <definedName name="AardAanvraag_fldBovenvermeldeWerkenSchadeloosstellingBedrag">aanvraag!$W$283</definedName>
    <definedName name="AardAanvraag_fldDatumUitvoeringsperiodeMaanden">aanvraag!$B$279</definedName>
    <definedName name="AardAanvraag_fldDatumUitvoeringWerkenJaar">aanvraag!$J$273:$M$273</definedName>
    <definedName name="AardAanvraag_fldDatumUitvoeringWerkenMaand">aanvraag!$E$273:$F$273</definedName>
    <definedName name="AardAanvraag_fldSubsidiesAndereOverhedenAndereWaarde">aanvraag!$J$305</definedName>
    <definedName name="AdministratieveGegevens_fldBIC">aanvraag!$I$152:$P$152</definedName>
    <definedName name="AdministratieveGegevens_fldCoördinerendeIMemail">aanvraag!$Q$145</definedName>
    <definedName name="AdministratieveGegevens_fldCoördinerendeIMGemeente">aanvraag!$V$139</definedName>
    <definedName name="AdministratieveGegevens_fldCoördinerendeIMGSM">aanvraag!$Q$143</definedName>
    <definedName name="AdministratieveGegevens_fldCoördinerendeIMNaam">aanvraag!$Q$135</definedName>
    <definedName name="AdministratieveGegevens_fldCoördinerendeIMNr">aanvraag!$AM$137</definedName>
    <definedName name="AdministratieveGegevens_fldCoördinerendeIMPostcode">aanvraag!$Q$139</definedName>
    <definedName name="AdministratieveGegevens_fldCoördinerendeIMStraat">aanvraag!$Q$137</definedName>
    <definedName name="AdministratieveGegevens_fldCoördinerendeIMTelefoon">aanvraag!$Q$141</definedName>
    <definedName name="AdministratieveGegevens_fldIBAN">aanvraag!$I$150:$T$150</definedName>
    <definedName name="AdministratieveGegevens_fldKadastraleGegevensWerkenDatumAkte">aanvraag!$S$117:$T$117,aanvraag!$Y$117:$Z$117,aanvraag!$AD$117:$AG$117</definedName>
    <definedName name="AdministratieveGegevens_fldLocatieWerkenAdres">aanvraag!$Q$101</definedName>
    <definedName name="AdministratieveGegevens_fldLocatieWerkenGemeente">aanvraag!$V$103</definedName>
    <definedName name="AdministratieveGegevens_fldLocatieWerkenInstellingsnummer">aanvraag!$Q$105</definedName>
    <definedName name="AdministratieveGegevens_fldLocatieWerkenNaam">aanvraag!$Q$99</definedName>
    <definedName name="AdministratieveGegevens_fldLocatieWerkenNr">aanvraag!$AM$101</definedName>
    <definedName name="AdministratieveGegevens_fldLocatieWerkenPostcode">aanvraag!$Q$103</definedName>
    <definedName name="AdministratieveGegevens_fldOnderwijsinstellingGemeente">aanvraag!$V$84</definedName>
    <definedName name="AdministratieveGegevens_fldOnderwijsinstellingNaam">aanvraag!$Q$80</definedName>
    <definedName name="AdministratieveGegevens_fldOnderwijsinstellingNr">aanvraag!$AM$82</definedName>
    <definedName name="AdministratieveGegevens_fldOnderwijsinstellingPostcode">aanvraag!$Q$84</definedName>
    <definedName name="AdministratieveGegevens_fldOnderwijsinstellingStraat">aanvraag!$Q$82</definedName>
    <definedName name="AdministratieveGegevens_fldSamenMetAnderVestiging">aanvraag!$AD$161</definedName>
    <definedName name="AdministratieveGegevens_fldSchoolbestuurGemeente">aanvraag!$V$74</definedName>
    <definedName name="AdministratieveGegevens_fldSchoolbestuurNaam">aanvraag!$Q$70</definedName>
    <definedName name="AdministratieveGegevens_fldSchoolbestuurNr">aanvraag!$AM$72</definedName>
    <definedName name="AdministratieveGegevens_fldSchoolbestuurPostcode">aanvraag!$Q$74</definedName>
    <definedName name="AdministratieveGegevens_fldSchoolbestuurStraat">aanvraag!$Q$72</definedName>
    <definedName name="AdministratieveGegevens_fldVestigingGemeente">aanvraag!$V$93</definedName>
    <definedName name="AdministratieveGegevens_fldVestigingInstellingsnummer">aanvraag!$Q$95</definedName>
    <definedName name="AdministratieveGegevens_fldVestigingNaam">aanvraag!$Q$89</definedName>
    <definedName name="AdministratieveGegevens_fldVestigingNr">aanvraag!$AM$91</definedName>
    <definedName name="AdministratieveGegevens_fldVestigingPostcode">aanvraag!$Q$93</definedName>
    <definedName name="AdministratieveGegevens_fldVestigingStraat">aanvraag!$Q$91</definedName>
    <definedName name="AdministratieveGegevens_fldVestigingWerkenAfdeling">aanvraag!$Q$109</definedName>
    <definedName name="AdministratieveGegevens_fldVestigingWerkenNr">aanvraag!$Q$113</definedName>
    <definedName name="AdministratieveGegevens_fldVestigingWerkenOppervlakteARE">aanvraag!$Z$115</definedName>
    <definedName name="AdministratieveGegevens_fldVestigingWerkenOppervlakteCA">aanvraag!$AI$115</definedName>
    <definedName name="AdministratieveGegevens_fldVestigingWerkenOppervlakteHA">aanvraag!$Q$115</definedName>
    <definedName name="AdministratieveGegevens_fldVestigingWerkenSectie">aanvraag!$Q$111</definedName>
    <definedName name="BerekeningBestaandBrutoOppervlakte_fldGebouwAfgebrokenOfOntrokkenBouwjaarGebouw1">aanvraag!$P$555</definedName>
    <definedName name="BerekeningBestaandBrutoOppervlakte_fldGebouwAfgebrokenOfOntrokkenBouwjaarGebouw2">aanvraag!$P$557</definedName>
    <definedName name="BerekeningBestaandBrutoOppervlakte_fldGebouwAfgebrokenOfOntrokkenBrutoOppM2Gebouw1">aanvraag!$G$555</definedName>
    <definedName name="BerekeningBestaandBrutoOppervlakte_fldGebouwAfgebrokenOfOntrokkenBrutoOppM2Gebouw2">aanvraag!$G$557</definedName>
    <definedName name="BerekeningBestaandBrutoOppervlakte_fldGenormeerdeOmgevingBehoudenBrutoOppM2Fietsenberging">aanvraag!$Q$609</definedName>
    <definedName name="BerekeningBestaandBrutoOppervlakte_fldGenormeerdeOmgevingBehoudenBrutoOppM2OpenEnOverdekteSpeelplaats">aanvraag!$Q$611</definedName>
    <definedName name="BerekeningBestaandBrutoOppervlakte_fldGenormeerdeOmgevingBehoudenBrutoOppM2OverdekteSpeelplaats">aanvraag!$Q$607</definedName>
    <definedName name="BerekeningBestaandBrutoOppervlakte_fldGenormeerdeOmgevingBehoudenBrutoOppM2ParkeerEnManoeuvreerruimte">aanvraag!$Q$613</definedName>
    <definedName name="BerekeningBestaandBrutoOppervlakte_fldLokaalLOAfgebrokenOfOntrokkenBouwjaarGebouw1">aanvraag!$P$581</definedName>
    <definedName name="BerekeningBestaandBrutoOppervlakte_fldLokaalLOAfgebrokenOfOntrokkenBouwjaarGebouw2">aanvraag!$P$583</definedName>
    <definedName name="BerekeningBestaandBrutoOppervlakte_fldLokaalLOAfgebrokenOfOntrokkenBrutoOppM2Gebouw1">aanvraag!$G$581</definedName>
    <definedName name="BerekeningBestaandBrutoOppervlakte_fldLokaalLOAfgebrokenOfOntrokkenBrutoOppM2Gebouw2">aanvraag!$G$583</definedName>
    <definedName name="BerekeningBestaandBrutoOppervlakte_fldLokaalLOAfgebrokenOfOntrokkenGebouwcodeGebouw1">aanvraag!$B$581</definedName>
    <definedName name="BerekeningBestaandBrutoOppervlakte_fldLokaalLOAfgebrokenOfOntrokkenGebouwcodeGebouw2">aanvraag!$B$583</definedName>
    <definedName name="BerekeningBestaandBrutoOppervlakte_fldLokaalLOBouwjaarGebouw1">aanvraag!$S$568</definedName>
    <definedName name="BerekeningBestaandBrutoOppervlakte_fldLokaalLOBouwjaarGebouw2">aanvraag!$S$570</definedName>
    <definedName name="BerekeningBestaandBrutoOppervlakte_fldLokaalLOBouwjaarGebouw3">aanvraag!$S$572</definedName>
    <definedName name="BerekeningBestaandBrutoOppervlakte_fldLokaalLOBrutoOppM2Gebouw1">aanvraag!$I$568</definedName>
    <definedName name="BerekeningBestaandBrutoOppervlakte_fldLokaalLOBrutoOppM2Gebouw2">aanvraag!$I$570</definedName>
    <definedName name="BerekeningBestaandBrutoOppervlakte_fldLokaalLOBrutoOppM2Gebouw3">aanvraag!$I$572</definedName>
    <definedName name="BerekeningBestaandBrutoOppervlakte_fldLokaalLOGebouwCodeGebouw1">aanvraag!$B$568</definedName>
    <definedName name="BerekeningBestaandBrutoOppervlakte_fldLokaalLOGebouwCodeGebouw2">aanvraag!$B$570</definedName>
    <definedName name="BerekeningBestaandBrutoOppervlakte_fldLokaalLOGebouwCodeGebouw3">aanvraag!$B$572</definedName>
    <definedName name="BerekeningBestaandBrutoOppervlakte_fldSchoolgebouwenBouwjaarGebouw1">aanvraag!$S$522</definedName>
    <definedName name="BerekeningBestaandBrutoOppervlakte_fldSchoolgebouwenBouwjaarGebouw10">aanvraag!$S$540</definedName>
    <definedName name="BerekeningBestaandBrutoOppervlakte_fldSchoolgebouwenBouwjaarGebouw11">aanvraag!$S$542</definedName>
    <definedName name="BerekeningBestaandBrutoOppervlakte_fldSchoolgebouwenBouwjaarGebouw12">aanvraag!$S$544</definedName>
    <definedName name="BerekeningBestaandBrutoOppervlakte_fldSchoolgebouwenBouwjaarGebouw2">aanvraag!$S$524</definedName>
    <definedName name="BerekeningBestaandBrutoOppervlakte_fldSchoolgebouwenBouwjaarGebouw3">aanvraag!$S$526</definedName>
    <definedName name="BerekeningBestaandBrutoOppervlakte_fldSchoolgebouwenBouwjaarGebouw4">aanvraag!$S$528</definedName>
    <definedName name="BerekeningBestaandBrutoOppervlakte_fldSchoolgebouwenBouwjaarGebouw5">aanvraag!$S$530</definedName>
    <definedName name="BerekeningBestaandBrutoOppervlakte_fldSchoolgebouwenBouwjaarGebouw6">aanvraag!$S$532</definedName>
    <definedName name="BerekeningBestaandBrutoOppervlakte_fldSchoolgebouwenBouwjaarGebouw7">aanvraag!$S$534</definedName>
    <definedName name="BerekeningBestaandBrutoOppervlakte_fldSchoolgebouwenBouwjaarGebouw8">aanvraag!$S$536</definedName>
    <definedName name="BerekeningBestaandBrutoOppervlakte_fldSchoolgebouwenBouwjaarGebouw9">aanvraag!$S$538</definedName>
    <definedName name="BerekeningBestaandBrutoOppervlakte_fldSchoolgebouwenBrutoOppM2Gebouw1">aanvraag!$I$522</definedName>
    <definedName name="BerekeningBestaandBrutoOppervlakte_fldSchoolgebouwenBrutoOppM2Gebouw10">aanvraag!$I$540</definedName>
    <definedName name="BerekeningBestaandBrutoOppervlakte_fldSchoolgebouwenBrutoOppM2Gebouw11">aanvraag!$I$542</definedName>
    <definedName name="BerekeningBestaandBrutoOppervlakte_fldSchoolgebouwenBrutoOppM2Gebouw12">aanvraag!$I$544</definedName>
    <definedName name="BerekeningBestaandBrutoOppervlakte_fldSchoolgebouwenBrutoOppM2Gebouw2">aanvraag!$I$524</definedName>
    <definedName name="BerekeningBestaandBrutoOppervlakte_fldSchoolgebouwenBrutoOppM2Gebouw3">aanvraag!$I$526</definedName>
    <definedName name="BerekeningBestaandBrutoOppervlakte_fldSchoolgebouwenBrutoOppM2Gebouw4">aanvraag!$I$528</definedName>
    <definedName name="BerekeningBestaandBrutoOppervlakte_fldSchoolgebouwenBrutoOppM2Gebouw5">aanvraag!$I$530</definedName>
    <definedName name="BerekeningBestaandBrutoOppervlakte_fldSchoolgebouwenBrutoOppM2Gebouw6">aanvraag!$I$532</definedName>
    <definedName name="BerekeningBestaandBrutoOppervlakte_fldSchoolgebouwenBrutoOppM2Gebouw7">aanvraag!$I$534</definedName>
    <definedName name="BerekeningBestaandBrutoOppervlakte_fldSchoolgebouwenBrutoOppM2Gebouw8">aanvraag!$I$536</definedName>
    <definedName name="BerekeningBestaandBrutoOppervlakte_fldSchoolgebouwenBrutoOppM2Gebouw9">aanvraag!$I$538</definedName>
    <definedName name="BerekeningBestaandBrutoOppervlakte_fldTechnischeLokalenBrutoOppM2AndereLokalen">aanvraag!$Q$603</definedName>
    <definedName name="BerekeningBestaandBrutoOppervlakte_fldTechnischeLokalenBrutoOppM2Hoogspanningscabine">aanvraag!$Q$597</definedName>
    <definedName name="BerekeningBestaandBrutoOppervlakte_fldTechnischeLokalenBrutoOppM2Machinekamer">aanvraag!$Q$599</definedName>
    <definedName name="BerekeningBestaandBrutoOppervlakte_fldTechnischeLokalenBrutoOppM2OpslagplaatsBrandstof">aanvraag!$Q$601</definedName>
    <definedName name="BerekeningBestaandBrutoOppervlakte_fldTechnischeLokalenBrutoOppM2Stookplaats1">aanvraag!$Q$589</definedName>
    <definedName name="BerekeningBestaandBrutoOppervlakte_fldTechnischeLokalenBrutoOppM2Stookplaats2">aanvraag!$Q$591</definedName>
    <definedName name="BerekeningBestaandBrutoOppervlakte_fldTechnischeLokalenBrutoOppM2Stookplaats3">aanvraag!$Q$593</definedName>
    <definedName name="BerekeningBestaandBrutoOppervlakte_fldTechnischeLokalenBrutoOppM2Stookplaats4">aanvraag!$Q$595</definedName>
    <definedName name="BerekeningBestaandeBrutoOppervlakte_fldGebouwcode1">aanvraag!$B$522</definedName>
    <definedName name="BerekeningBestaandeBrutoOppervlakte_fldGebouwcode10">aanvraag!$B$540</definedName>
    <definedName name="BerekeningBestaandeBrutoOppervlakte_fldGebouwcode11">aanvraag!$B$542</definedName>
    <definedName name="BerekeningBestaandeBrutoOppervlakte_fldGebouwcode12">aanvraag!$B$544</definedName>
    <definedName name="BerekeningBestaandeBrutoOppervlakte_fldGebouwcode2">aanvraag!$B$524</definedName>
    <definedName name="BerekeningBestaandeBrutoOppervlakte_fldGebouwcode3">aanvraag!$B$526</definedName>
    <definedName name="BerekeningBestaandeBrutoOppervlakte_fldGebouwcode4">aanvraag!$B$528</definedName>
    <definedName name="BerekeningBestaandeBrutoOppervlakte_fldGebouwcode5">aanvraag!$B$530</definedName>
    <definedName name="BerekeningBestaandeBrutoOppervlakte_fldGebouwcode6">aanvraag!$B$532</definedName>
    <definedName name="BerekeningBestaandeBrutoOppervlakte_fldGebouwcode7">aanvraag!$B$534</definedName>
    <definedName name="BerekeningBestaandeBrutoOppervlakte_fldGebouwcode8">aanvraag!$B$536</definedName>
    <definedName name="BerekeningBestaandeBrutoOppervlakte_fldGebouwcode9">aanvraag!$B$538</definedName>
    <definedName name="BerekeningBestaandeBrutoOppervlakte_fldGebouwcodeAfbraak1">aanvraag!$B$555</definedName>
    <definedName name="BerekeningBestaandeBrutoOppervlakte_fldGebouwcodeAfbraak2">aanvraag!$B$557</definedName>
    <definedName name="BerekeningFysischeNorm_fldAantalFiets">aanvraag!$B$380</definedName>
    <definedName name="BerekeningFysischeNorm_fldAantalLeerlingenOpleidingsvorm1">aanvraag!$Q$368</definedName>
    <definedName name="BerekeningFysischeNorm_fldAantalLeerlingenOpleidingsvorm2">aanvraag!$Q$370</definedName>
    <definedName name="BerekeningFysischeNorm_fldAantalLeerlingenOpleidingsvorm3">aanvraag!$Q$372</definedName>
    <definedName name="BerekeningFysischeNorm_fldAantalLeerlingenOpleidingsvorm4">aanvraag!$Q$374</definedName>
    <definedName name="BerekeningFysischeNorm_fldAantalPersoneelsledenHalveOpdracht">aanvraag!$B$384</definedName>
    <definedName name="BerekeningFysischeNorm_fldAantalWekelijkseLestijdenLO">aanvraag!$B$388</definedName>
    <definedName name="BerekeningMaximaleBrutoOppervlakte_fldAantalLeerlingenMetselaarDerdeFase">aanvraag!$Q$461</definedName>
    <definedName name="BerekeningMaximaleBrutoOppervlakte_fldAantalLeerlingenMetselaarEersteEnTweedeFase">aanvraag!$Q$459</definedName>
    <definedName name="BerekeningMaximaleBrutoOppervlakte_fldAantalLeerlingenWerkplaatsSchrijnwerkerDerdeFase">aanvraag!$Q$472</definedName>
    <definedName name="BerekeningMaximaleBrutoOppervlakte_fldAantalLeerlingenWerkplaatsSchrijnwerkerEersteEnTweedeFase">aanvraag!$Q$470</definedName>
    <definedName name="BerekeningMaximaleBrutoOppervlakte_fldLestijdenOpleidingsvorm3Aluminiumschrijnwerker">aanvraag!$Q$417</definedName>
    <definedName name="BerekeningMaximaleBrutoOppervlakte_fldLestijdenOpleidingsvorm3Autohulpmecanicien">aanvraag!$Q$397</definedName>
    <definedName name="BerekeningMaximaleBrutoOppervlakte_fldLestijdenOpleidingsvorm3Bakkersgast">aanvraag!$Q$447</definedName>
    <definedName name="BerekeningMaximaleBrutoOppervlakte_fldLestijdenOpleidingsvorm3Boekbinder">aanvraag!$Q$405</definedName>
    <definedName name="BerekeningMaximaleBrutoOppervlakte_fldLestijdenOpleidingsvorm3Confectiestikker">aanvraag!$Q$421</definedName>
    <definedName name="BerekeningMaximaleBrutoOppervlakte_fldLestijdenOpleidingsvorm3Grootkeukenmedewerker">aanvraag!$Q$449</definedName>
    <definedName name="BerekeningMaximaleBrutoOppervlakte_fldLestijdenOpleidingsvorm3Hoeklasser">aanvraag!$Q$429</definedName>
    <definedName name="BerekeningMaximaleBrutoOppervlakte_fldLestijdenOpleidingsvorm3Hulpdrukker">aanvraag!$Q$401</definedName>
    <definedName name="BerekeningMaximaleBrutoOppervlakte_fldLestijdenOpleidingsvorm3Hulpwever">aanvraag!$Q$441</definedName>
    <definedName name="BerekeningMaximaleBrutoOppervlakte_fldLestijdenOpleidingsvorm3Interieurbouwer">aanvraag!$Q$415</definedName>
    <definedName name="BerekeningMaximaleBrutoOppervlakte_fldLestijdenOpleidingsvorm3Kappersmedewerker">aanvraag!$Q$427</definedName>
    <definedName name="BerekeningMaximaleBrutoOppervlakte_fldLestijdenOpleidingsvorm3LogistiekAssistent">aanvraag!$Q$436</definedName>
    <definedName name="BerekeningMaximaleBrutoOppervlakte_fldLestijdenOpleidingsvorm3Loodgieter">aanvraag!$Q$399</definedName>
    <definedName name="BerekeningMaximaleBrutoOppervlakte_fldLestijdenOpleidingsvorm3Magazijnmedewerker">aanvraag!$Q$411</definedName>
    <definedName name="BerekeningMaximaleBrutoOppervlakte_fldLestijdenOpleidingsvorm3Meubelstoffeerder">aanvraag!$Q$419</definedName>
    <definedName name="BerekeningMaximaleBrutoOppervlakte_fldLestijdenOpleidingsvorm3Onderhoudsassistent">aanvraag!$Q$451</definedName>
    <definedName name="BerekeningMaximaleBrutoOppervlakte_fldLestijdenOpleidingsvorm3Onderhoudshulp">aanvraag!$Q$439</definedName>
    <definedName name="BerekeningMaximaleBrutoOppervlakte_fldLestijdenOpleidingsvorm3Plaatbewerker">aanvraag!$Q$431</definedName>
    <definedName name="BerekeningMaximaleBrutoOppervlakte_fldLestijdenOpleidingsvorm3Plaatslager">aanvraag!$Q$395</definedName>
    <definedName name="BerekeningMaximaleBrutoOppervlakte_fldLestijdenOpleidingsvorm3Receptiemedewerker">aanvraag!$Q$409</definedName>
    <definedName name="BerekeningMaximaleBrutoOppervlakte_fldLestijdenOpleidingsvorm3Schoenhersteller">aanvraag!$Q$425</definedName>
    <definedName name="BerekeningMaximaleBrutoOppervlakte_fldLestijdenOpleidingsvorm3Slagersgast">aanvraag!$Q$445</definedName>
    <definedName name="BerekeningMaximaleBrutoOppervlakte_fldLestijdenOpleidingsvorm3Tuinbouwarbeider">aanvraag!$Q$423</definedName>
    <definedName name="BerekeningMaximaleBrutoOppervlakte_fldLestijdenOpleidingsvorm3Verzorgende">aanvraag!$Q$433</definedName>
    <definedName name="BerekeningMaximaleBrutoOppervlakte_fldLestijdenOpleidingsvorm3Wasserijoperator">aanvraag!$Q$443</definedName>
    <definedName name="BerekeningMaximaleBrutoOppervlakte_fldLestijdenOpleidingsvorm3Werkplaatsschrijnwerker">aanvraag!$Q$413</definedName>
    <definedName name="BerekeningMaximaleBrutoOppervlakte_fldLestijdenOpleidingsvorm3Winkelhulp">aanvraag!$Q$407</definedName>
    <definedName name="BerekeningMaximaleBrutoOppervlakte_fldLestijdenOpleidingsvorm3Zeefdrukker">aanvraag!$Q$403</definedName>
    <definedName name="BerekeningTotaleKostprijs_fldTotaleKostprijsAfbraakwerken">aanvraag!$R$683</definedName>
    <definedName name="BerekeningTotaleKostprijs_fldTotaleKostprijsEersteUitrustingLokalenLO">aanvraag!$R$708</definedName>
    <definedName name="BerekeningTotaleKostprijs_fldTotaleKostprijsEersteUitrustingOpenSpeelplaats">aanvraag!$R$712</definedName>
    <definedName name="BerekeningTotaleKostprijs_fldTotaleKostprijsEersteUitrustingOverdekteSpeelplaats">aanvraag!$R$710</definedName>
    <definedName name="BerekeningTotaleKostprijs_fldTotaleKostprijsEersteUitrustingSchoolgebouwen">aanvraag!$R$706</definedName>
    <definedName name="GegevensActualisatie_OmschrijvingDuurzaamheid">aanvraag!$B$345</definedName>
    <definedName name="GegevensActualisatie_OmschrijvingMultifunctionaliteit">aanvraag!$B$327</definedName>
    <definedName name="GegevensSubsidiewaarden_fldInstellingAdministratieveZetelGemeente">aanvraag!$V$198</definedName>
    <definedName name="GegevensSubsidiewaarden_fldInstellingAdministratieveZetelHuisnummer">aanvraag!$AM$196</definedName>
    <definedName name="GegevensSubsidiewaarden_fldInstellingAdministratieveZetelPostnummer">aanvraag!$Q$198</definedName>
    <definedName name="GegevensSubsidiewaarden_fldInstellingAdministratieveZetelStraat">aanvraag!$Q$196</definedName>
    <definedName name="GegevensSubsidiewaarden_fldInstellingBeschikbaarGebouwGemeente">aanvraag!$V$204</definedName>
    <definedName name="GegevensSubsidiewaarden_fldInstellingBeschikbaarGebouwHuisnummer">aanvraag!$AM$202</definedName>
    <definedName name="GegevensSubsidiewaarden_fldInstellingBeschikbaarGebouwPostnummer">aanvraag!$Q$204</definedName>
    <definedName name="GegevensSubsidiewaarden_fldInstellingBeschikbaarGebouwStraat">aanvraag!$Q$202</definedName>
    <definedName name="GegevensSubsidiewaarden_fldInstellingInrichtendeMachtOfSchoolbestuur">aanvraag!$Q$191</definedName>
    <definedName name="Ondertekening_fldFunctie">aanvraag!$O$775</definedName>
    <definedName name="Ondertekening_fldHandtekening">aanvraag!$O$767</definedName>
    <definedName name="Ondertekening_fldNaam">aanvraag!$O$773</definedName>
    <definedName name="Ondertekening_fldOndertekeningsDatum">aanvraag!$Q$765:$R$765,aanvraag!$W$765:$X$765,aanvraag!$AB$765:$AE$765</definedName>
    <definedName name="Ontvangstdatum_fldOntvangstdatum">aanvraag!$AI$10</definedName>
    <definedName name="OppervlakteNieuwbouwEnKostprijs_fldNieuwbouwBrutoOppM2LokalenLO">aanvraag!$Q$624</definedName>
    <definedName name="OppervlakteNieuwbouwEnKostprijs_fldNieuwbouwBrutoOppM2Schoolgebouwen">aanvraag!$Q$622</definedName>
    <definedName name="OppervlakteNieuwbouwEnKostprijs_fldNieuwbouwBrutoOppM2TechnischeLokalen">aanvraag!$Q$626</definedName>
    <definedName name="OppervlakteNieuwbouwEnKostprijs_fldNieuwbouwGenormeerdeOmgevingBrutoOppM2Fietsenberging">aanvraag!$Q$637</definedName>
    <definedName name="OppervlakteNieuwbouwEnKostprijs_fldNieuwbouwGenormeerdeOmgevingBrutoOppM2OpenSpeelplaats">aanvraag!$Q$635</definedName>
    <definedName name="OppervlakteNieuwbouwEnKostprijs_fldNieuwbouwGenormeerdeOmgevingBrutoOppM2OverdekteSpeelplaats">aanvraag!$Q$633</definedName>
    <definedName name="OppervlakteNieuwbouwEnKostprijs_fldNieuwbouwGenormeerdeOmgevingBrutoOppM2ParkeerEnManoeuvreerruimte">aanvraag!$Q$639</definedName>
    <definedName name="OppervlakteNieuwbouwEnKostprijs_fldNieuwbouwGenormeerdeOmgevingKostprijsFietsenberging">aanvraag!$Z$637</definedName>
    <definedName name="OppervlakteNieuwbouwEnKostprijs_fldNieuwbouwGenormeerdeOmgevingKostprijsOpenSpeelplaats">aanvraag!$Z$635</definedName>
    <definedName name="OppervlakteNieuwbouwEnKostprijs_fldNieuwbouwGenormeerdeOmgevingKostprijsOverdekteSpeelplaats">aanvraag!$Z$633</definedName>
    <definedName name="OppervlakteNieuwbouwEnKostprijs_fldNieuwbouwGenormeerdeOmgevingKostprijsParkeerEnManoeuvreerruimte">aanvraag!$Z$639</definedName>
    <definedName name="OppervlakteNieuwbouwEnKostprijs_fldNieuwbouwKostprijsLokalenLO">aanvraag!$Z$624</definedName>
    <definedName name="OppervlakteNieuwbouwEnKostprijs_fldNieuwbouwKostprijsSchoolgebouwen">aanvraag!$Z$622</definedName>
    <definedName name="OppervlakteNieuwbouwEnKostprijs_fldNieuwbouwKostprijsTechnischeLokalen">aanvraag!$Z$626</definedName>
    <definedName name="OppervlakteNieuwbouwEnKostprijs_fldNieuwbouwNietGenormeerdeOmgevingKostprijs">aanvraag!$B$647</definedName>
    <definedName name="OppervlakteVerbouwingswerkenEnKostprijs_fldVerbouwingswerkenBrutoOppM2LokalenLO">aanvraag!$Q$659</definedName>
    <definedName name="OppervlakteVerbouwingswerkenEnKostprijs_fldVerbouwingswerkenBrutoOppM2Schoolgebouwen">aanvraag!$Q$657</definedName>
    <definedName name="OppervlakteVerbouwingswerkenEnKostprijs_fldVerbouwingswerkenBrutoOppM2TechnischeLokalen">aanvraag!$Q$661</definedName>
    <definedName name="OppervlakteVerbouwingswerkenEnKostprijs_fldVerbouwingswerkenGenormeerdeOmgevingswerkenBrutoOppM2Fietsenberging">aanvraag!$Q$671</definedName>
    <definedName name="OppervlakteVerbouwingswerkenEnKostprijs_fldVerbouwingswerkenGenormeerdeOmgevingswerkenBrutoOppM2OpenSpeelplaats">aanvraag!$Q$669</definedName>
    <definedName name="OppervlakteVerbouwingswerkenEnKostprijs_fldVerbouwingswerkenGenormeerdeOmgevingswerkenBrutoOppM2OverdekteSpeelplaats">aanvraag!$Q$667</definedName>
    <definedName name="OppervlakteVerbouwingswerkenEnKostprijs_fldVerbouwingswerkenGenormeerdeOmgevingswerkenBrutoOppM2ParkeerEnManoeuvreerruimte">aanvraag!$Q$673</definedName>
    <definedName name="OppervlakteVerbouwingswerkenEnKostprijs_fldVerbouwingswerkenGenormeerdeOmgevingswerkenKostprijsFietsenberging">aanvraag!$Z$671</definedName>
    <definedName name="OppervlakteVerbouwingswerkenEnKostprijs_fldVerbouwingswerkenGenormeerdeOmgevingswerkenKostprijsOpenSpeelplaats">aanvraag!$Z$669</definedName>
    <definedName name="OppervlakteVerbouwingswerkenEnKostprijs_fldVerbouwingswerkenGenormeerdeOmgevingswerkenKostprijsOverdekteSpeelplaats">aanvraag!$Z$667</definedName>
    <definedName name="OppervlakteVerbouwingswerkenEnKostprijs_fldVerbouwingswerkenGenormeerdeOmgevingswerkenKostprijsParkeerEnManoeuvreerruimte">aanvraag!$Z$673</definedName>
    <definedName name="OppervlakteVerbouwingswerkenEnKostprijs_fldVerbouwingswerkenKostprijsLokalenLO">aanvraag!$Z$659</definedName>
    <definedName name="OppervlakteVerbouwingswerkenEnKostprijs_fldVerbouwingswerkenKostprijsSchoolgebouwen">aanvraag!$Z$657</definedName>
    <definedName name="OppervlakteVerbouwingswerkenEnKostprijs_fldVerbouwingswerkenKostprijsTechnischeLokalen">aanvraag!$Z$661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685" i="1" l="1"/>
  <c r="W739" i="1" l="1"/>
  <c r="P739" i="1"/>
  <c r="W737" i="1"/>
  <c r="P737" i="1"/>
  <c r="P735" i="1"/>
  <c r="W733" i="1"/>
  <c r="W735" i="1" s="1"/>
  <c r="P733" i="1"/>
  <c r="W731" i="1"/>
  <c r="P731" i="1"/>
  <c r="W729" i="1"/>
  <c r="W727" i="1"/>
  <c r="R704" i="1"/>
  <c r="R699" i="1"/>
  <c r="R697" i="1"/>
  <c r="R695" i="1"/>
  <c r="R692" i="1"/>
  <c r="R687" i="1"/>
  <c r="Z661" i="1"/>
  <c r="Z701" i="1" s="1"/>
  <c r="AJ659" i="1"/>
  <c r="AJ657" i="1"/>
  <c r="Z626" i="1"/>
  <c r="Z689" i="1" s="1"/>
  <c r="AJ624" i="1"/>
  <c r="AJ622" i="1"/>
  <c r="X583" i="1"/>
  <c r="X581" i="1"/>
  <c r="AB572" i="1"/>
  <c r="AB570" i="1"/>
  <c r="AB568" i="1"/>
  <c r="X557" i="1"/>
  <c r="X555" i="1"/>
  <c r="AF544" i="1"/>
  <c r="AF542" i="1"/>
  <c r="AF540" i="1"/>
  <c r="AF538" i="1"/>
  <c r="AF536" i="1"/>
  <c r="AF534" i="1"/>
  <c r="AF532" i="1"/>
  <c r="AF530" i="1"/>
  <c r="AF528" i="1"/>
  <c r="AF526" i="1"/>
  <c r="AF524" i="1"/>
  <c r="AF522" i="1"/>
  <c r="Q507" i="1"/>
  <c r="AK739" i="1" s="1"/>
  <c r="Q505" i="1"/>
  <c r="AK737" i="1" s="1"/>
  <c r="AQ497" i="1"/>
  <c r="AQ495" i="1"/>
  <c r="B497" i="1" s="1"/>
  <c r="AK729" i="1" s="1"/>
  <c r="AQ483" i="1"/>
  <c r="X472" i="1"/>
  <c r="X470" i="1"/>
  <c r="AQ463" i="1"/>
  <c r="AQ461" i="1"/>
  <c r="AQ458" i="1"/>
  <c r="AQ455" i="1"/>
  <c r="X451" i="1"/>
  <c r="X449" i="1"/>
  <c r="X447" i="1"/>
  <c r="X445" i="1"/>
  <c r="X443" i="1"/>
  <c r="X441" i="1"/>
  <c r="X439" i="1"/>
  <c r="X436" i="1"/>
  <c r="X433" i="1"/>
  <c r="X431" i="1"/>
  <c r="X429" i="1"/>
  <c r="X427" i="1"/>
  <c r="X425" i="1"/>
  <c r="X423" i="1"/>
  <c r="X421" i="1"/>
  <c r="X419" i="1"/>
  <c r="X417" i="1"/>
  <c r="X415" i="1"/>
  <c r="X413" i="1"/>
  <c r="X411" i="1"/>
  <c r="X409" i="1"/>
  <c r="X407" i="1"/>
  <c r="X405" i="1"/>
  <c r="X403" i="1"/>
  <c r="X401" i="1"/>
  <c r="X399" i="1"/>
  <c r="X397" i="1"/>
  <c r="X395" i="1"/>
  <c r="Q376" i="1"/>
  <c r="Q501" i="1" s="1"/>
  <c r="AK735" i="1" s="1"/>
  <c r="AQ368" i="1"/>
  <c r="AQ481" i="1" s="1"/>
  <c r="AD737" i="1" l="1"/>
  <c r="X474" i="1"/>
  <c r="Q491" i="1" s="1"/>
  <c r="AD731" i="1"/>
  <c r="Q481" i="1"/>
  <c r="AK585" i="1"/>
  <c r="P729" i="1" s="1"/>
  <c r="AD729" i="1" s="1"/>
  <c r="R714" i="1"/>
  <c r="AD739" i="1"/>
  <c r="AK560" i="1"/>
  <c r="P727" i="1" s="1"/>
  <c r="AD727" i="1" s="1"/>
  <c r="AD733" i="1"/>
  <c r="X461" i="1"/>
  <c r="Q503" i="1"/>
  <c r="AK733" i="1" s="1"/>
  <c r="X459" i="1"/>
  <c r="X463" i="1" s="1"/>
  <c r="Q487" i="1" s="1"/>
  <c r="AD735" i="1"/>
  <c r="X453" i="1"/>
  <c r="Q483" i="1" s="1"/>
  <c r="Q493" i="1" l="1"/>
  <c r="AK727" i="1" s="1"/>
</calcChain>
</file>

<file path=xl/sharedStrings.xml><?xml version="1.0" encoding="utf-8"?>
<sst xmlns="http://schemas.openxmlformats.org/spreadsheetml/2006/main" count="620" uniqueCount="299">
  <si>
    <t xml:space="preserve"> </t>
  </si>
  <si>
    <t>//////////////////////////////////////////////////////////////////////////////////////////////////////////////////////////////////////////////////////</t>
  </si>
  <si>
    <t>Agentschap voor Infrastructuur in het Onderwijs</t>
  </si>
  <si>
    <t>In te vullen door de</t>
  </si>
  <si>
    <t>Afdeling Reguliere Financiering</t>
  </si>
  <si>
    <t>behandelende afdeling</t>
  </si>
  <si>
    <t>Koning Albert II-laan 15, 1210 BRUSSEL</t>
  </si>
  <si>
    <t>ontvangstdatum</t>
  </si>
  <si>
    <t>info@agion.be</t>
  </si>
  <si>
    <t>www.agion.be</t>
  </si>
  <si>
    <t>Waarvoor dient dit formulier?</t>
  </si>
  <si>
    <t>Hoe vult u dit formulier in?</t>
  </si>
  <si>
    <t>Waar kunt u terecht voor meer informatie?</t>
  </si>
  <si>
    <t>Op</t>
  </si>
  <si>
    <t>Administratieve gegevens</t>
  </si>
  <si>
    <t>vrij gesubsidieerd onderwijs</t>
  </si>
  <si>
    <t>gemeentelijk onderwijs</t>
  </si>
  <si>
    <t>provinciaal onderwijs</t>
  </si>
  <si>
    <t>Antwerpen</t>
  </si>
  <si>
    <t>Limburg</t>
  </si>
  <si>
    <t>Vlaams-Brabant</t>
  </si>
  <si>
    <t>Brussels Hoofdstedelijk Gewest</t>
  </si>
  <si>
    <t>Oost-Vlaanderen</t>
  </si>
  <si>
    <t>West-Vlaanderen</t>
  </si>
  <si>
    <t>Welke procedure is van toepassing op deze aanvraag?</t>
  </si>
  <si>
    <t>De verkorte procedure, de verkorte procedure sanitair en de spoedprocedure zijn niet van toepassing op het gemeentelijk onderwijs.</t>
  </si>
  <si>
    <t>standaardprocedure</t>
  </si>
  <si>
    <t xml:space="preserve">verkorte procedure </t>
  </si>
  <si>
    <t>verkorte procedure sanitair</t>
  </si>
  <si>
    <t xml:space="preserve">spoedprocedure </t>
  </si>
  <si>
    <t xml:space="preserve">Heeft deze aanvraag alleen betrekking op verbouwingswerken van minder dan 
125.000 euro (geïndexeerd)? </t>
  </si>
  <si>
    <t>ja</t>
  </si>
  <si>
    <t>nee</t>
  </si>
  <si>
    <t>Dient u deze subsidieaanvraag in via Katholiek Onderwijs Vlaanderen?</t>
  </si>
  <si>
    <t>Staat u al op onze wachtlijst voor een subsidie voor hetzelfde infrastructuurproject?</t>
  </si>
  <si>
    <t>Vul de gegevens van de inrichtende macht in.</t>
  </si>
  <si>
    <t>naam</t>
  </si>
  <si>
    <t>straat en nummer</t>
  </si>
  <si>
    <t>postnummer en gemeente</t>
  </si>
  <si>
    <t>ondernemingsnummer</t>
  </si>
  <si>
    <t>Vul de gegevens van de onderwijsinstelling in.</t>
  </si>
  <si>
    <t>Vul de gegevens van de vestigingsplaats in.</t>
  </si>
  <si>
    <t>instellingsnummer</t>
  </si>
  <si>
    <t>Vul de administratieve gegevens in van de locatie waar de werken worden uitgevoerd.</t>
  </si>
  <si>
    <t>Vul de kadastrale gegevens in van de locatie waar de werken worden uitgevoerd.</t>
  </si>
  <si>
    <t>afdeling</t>
  </si>
  <si>
    <t>sectie</t>
  </si>
  <si>
    <t>nummer(s)</t>
  </si>
  <si>
    <t>oppervlakte van de percelen</t>
  </si>
  <si>
    <t>ha</t>
  </si>
  <si>
    <t>a</t>
  </si>
  <si>
    <t>ca</t>
  </si>
  <si>
    <t>datum akte</t>
  </si>
  <si>
    <t>dag</t>
  </si>
  <si>
    <t>maand</t>
  </si>
  <si>
    <t>jaar</t>
  </si>
  <si>
    <t>Dient u deze subsidieaanvraag samen met een ander schoolbestuur of een andere inrichtende macht in?</t>
  </si>
  <si>
    <t>Bent u de coördinerende inrichtende macht voor dit dossier?</t>
  </si>
  <si>
    <t>Vul de gegevens in van de contactpersoon bij de coördinerende inrichtende macht voor dit dossier.</t>
  </si>
  <si>
    <t>voor- en achternaam</t>
  </si>
  <si>
    <t>telefoonnummer</t>
  </si>
  <si>
    <t>gsm-nummer</t>
  </si>
  <si>
    <t>e-mailadres</t>
  </si>
  <si>
    <t>Vul de gegevens in van de bankrekening van de coördinerende inrichtende macht waarop de subsidie in het kader van dit dossier overgeschreven moet worden.</t>
  </si>
  <si>
    <t>IBAN</t>
  </si>
  <si>
    <t>BIC</t>
  </si>
  <si>
    <t>Vul het ondernemingsnummer in van de coördinerende inrichtende macht voor dit dossier.</t>
  </si>
  <si>
    <t>Gegevens over de subsidievoorwaarden</t>
  </si>
  <si>
    <t>Voldoen uw instelling en de vestiging in kwestie aan de criteria van rationalisatie en programmatie?</t>
  </si>
  <si>
    <t>Kruis aan in welke hoedanigheid u deze subsidieaanvraag indient.</t>
  </si>
  <si>
    <t>eigenaar van de gebouwen waar de werken zullen plaatsvinden</t>
  </si>
  <si>
    <t>houder van een zakelijk recht</t>
  </si>
  <si>
    <t>houder van de optie op een zakelijk recht</t>
  </si>
  <si>
    <t>Vul de gegevens van die instelling in.</t>
  </si>
  <si>
    <t>inrichtende macht of schoolbestuur</t>
  </si>
  <si>
    <t>administratieve zetel</t>
  </si>
  <si>
    <t>beschikbaar gebouw</t>
  </si>
  <si>
    <t>Aard van de aanvraag</t>
  </si>
  <si>
    <t>Kruis de aard van de aanvraag aan.</t>
  </si>
  <si>
    <t>nieuwbouw</t>
  </si>
  <si>
    <t>verbouwingswerken</t>
  </si>
  <si>
    <t>Omschrijf de geplande werken.</t>
  </si>
  <si>
    <t>Motiveer de geplande werken.</t>
  </si>
  <si>
    <t>Komen de bovenvermelde werken in aanmerking voor een schadeloosstelling van de verzekering?</t>
  </si>
  <si>
    <t>euro</t>
  </si>
  <si>
    <t>Voeg bij dit formulier een attest van de verzekering.</t>
  </si>
  <si>
    <t>Maakt deze aanvraag deel uit van een project in samenwerking met andere overheden of publieke actoren?</t>
  </si>
  <si>
    <t>Welke andere overheden of publieke actoren kennen subsidies toe aan het project?</t>
  </si>
  <si>
    <t>agentschap Onroerend Erfgoed</t>
  </si>
  <si>
    <t>VIPA</t>
  </si>
  <si>
    <t>VGC</t>
  </si>
  <si>
    <t>andere instantie:</t>
  </si>
  <si>
    <t>Vul het aantal bijkomende plaatsen in dat wordt gecreëerd via dit infrastructuurproject.</t>
  </si>
  <si>
    <t>Berekening van de fysische norm</t>
  </si>
  <si>
    <t>Vul het huidige aantal leerlingen in van de vestigingsplaats waar de werken worden uitgevoerd.</t>
  </si>
  <si>
    <t>Op www.agion.be vindt u welke tellingsdatum u moet gebruiken.</t>
  </si>
  <si>
    <t>totaal aantal leerlingen</t>
  </si>
  <si>
    <t>Vul het aantal leerlingen en personeelsleden in die met de fiets of bromfiets naar school komen.</t>
  </si>
  <si>
    <t>Vul het aantal personeelsleden in die minstens een halve opdracht vervullen.</t>
  </si>
  <si>
    <t>Vul het totale aantal wekelijkse lestijden lichamelijke opvoeding in.</t>
  </si>
  <si>
    <t>Berekening van de maximale bruto-oppervlakte</t>
  </si>
  <si>
    <t>uur</t>
  </si>
  <si>
    <t>m²</t>
  </si>
  <si>
    <t>totaal</t>
  </si>
  <si>
    <t>lln.</t>
  </si>
  <si>
    <t>totale bruto-oppervlakte</t>
  </si>
  <si>
    <t>Toegelaten oppervlakte voor schoolgebouwen</t>
  </si>
  <si>
    <t>algemene en technische vakken</t>
  </si>
  <si>
    <t>Toegelaten oppervlakte voor specifieke lokalen voor lichamelijke opvoeding (lo)</t>
  </si>
  <si>
    <t>Toegelaten oppervlakte voor genormeerde omgevingswerken</t>
  </si>
  <si>
    <t>som open en overdekte speelplaats</t>
  </si>
  <si>
    <t>overdekte speelplaats</t>
  </si>
  <si>
    <t>fietsenbergplaats</t>
  </si>
  <si>
    <t>parkeer- en manoeuvreerruimte</t>
  </si>
  <si>
    <t>Berekening van de bestaande bruto-oppervlakte</t>
  </si>
  <si>
    <t>De bruto-oppervlakte van een gebouw is het geheel van de bruto-oppervlakten van alle vloerniveaus. Meer informatie daarover vindt u op onze website. Voeg de berekeningswijze van de bruto-oppervlakte bij dit formulier.</t>
  </si>
  <si>
    <t>bruto-oppervlakte</t>
  </si>
  <si>
    <t>bouwjaar</t>
  </si>
  <si>
    <t>in aanmerking te nemen bruto-oppervlakte</t>
  </si>
  <si>
    <t>gesubsidieerd door AGION</t>
  </si>
  <si>
    <t>Hier vindt u de bruto-oppervlakte van de schoolgebouwen die in aanmerking wordt genomen.</t>
  </si>
  <si>
    <t>Hier vindt u de bruto-oppervlakte van de lokalen lo die in aanmerking wordt genomen.</t>
  </si>
  <si>
    <t>stookplaats 1</t>
  </si>
  <si>
    <t>stookplaats 2</t>
  </si>
  <si>
    <t>stookplaats 3</t>
  </si>
  <si>
    <t>stookplaats 4</t>
  </si>
  <si>
    <t>hoogspanningscabine</t>
  </si>
  <si>
    <t>machinekamer</t>
  </si>
  <si>
    <t>opslagplaats brandstof</t>
  </si>
  <si>
    <t>andere technische lokalen</t>
  </si>
  <si>
    <t>Vul de bruto-oppervlakte in van de genormeerde omgeving die behouden wordt.</t>
  </si>
  <si>
    <t>Oppervlakte en kostprijs van de nieuwbouw</t>
  </si>
  <si>
    <t>kostprijs</t>
  </si>
  <si>
    <t>schoolgebouwen</t>
  </si>
  <si>
    <t>lokalen lo</t>
  </si>
  <si>
    <t>technische lokalen</t>
  </si>
  <si>
    <t>Vul de bruto-oppervlakte en de kostprijs, exclusief btw, in van de genormeerde omgevingswerken.</t>
  </si>
  <si>
    <t>open speelplaats</t>
  </si>
  <si>
    <t>Vul de kostprijs, exclusief btw, in van de niet-genormeerde omgevingswerken.</t>
  </si>
  <si>
    <t>Niet-genormeerde omgevingswerken zijn afsluitingen, toegangswegen, groenaanleg en andere omgevingswerken.</t>
  </si>
  <si>
    <t>Oppervlakte en kostprijs van de verbouwingswerken</t>
  </si>
  <si>
    <t>Berekening van de totale kostprijs</t>
  </si>
  <si>
    <t>Vul de kostprijs van de afbraakwerken en de eerste uitrusting in.</t>
  </si>
  <si>
    <t>afbraakwerken</t>
  </si>
  <si>
    <t>nieuwbouw schoolgebouwen</t>
  </si>
  <si>
    <t>nieuwbouw lokalen lo</t>
  </si>
  <si>
    <t>waarvan nieuwbouw technische lokalen</t>
  </si>
  <si>
    <t>nieuwbouw genormeerde omgevingswerken</t>
  </si>
  <si>
    <t>niet-genormeerde omgevingswerken</t>
  </si>
  <si>
    <t>verbouwing schoolgebouwen</t>
  </si>
  <si>
    <t>verbouwing lokalen lo</t>
  </si>
  <si>
    <t>waarvan verbouwing technische lokalen</t>
  </si>
  <si>
    <t>verbouwing genormeerde omgevingswerken</t>
  </si>
  <si>
    <t>eerste uitrusting schoolgebouwen</t>
  </si>
  <si>
    <t>eerste uitrusting lokalen lo</t>
  </si>
  <si>
    <t>eerste uitrusting overdekte speelplaats</t>
  </si>
  <si>
    <t>eerste uitrusting open speelplaats</t>
  </si>
  <si>
    <t>Vergelijkingstabel</t>
  </si>
  <si>
    <t>In de onderstaande tabel vindt u een overzicht van de bestaande bruto-oppervlakte, de bruto-oppervlakte na de werken en de maximale bruto-oppervlakte.</t>
  </si>
  <si>
    <t>bestaande in aanmerking te nemen bruto-oppervlakte</t>
  </si>
  <si>
    <t>bruto- oppervlakte nieuwbouw</t>
  </si>
  <si>
    <t>som van kolom 1 en 2</t>
  </si>
  <si>
    <t>maximaal toegelaten oppervlakte volgens de normen</t>
  </si>
  <si>
    <t>Bij te voegen bewijsstukken</t>
  </si>
  <si>
    <t>Kruis alle bewijsstukken aan die u bij dit formulier voegt.</t>
  </si>
  <si>
    <t>het verzekeringsattest</t>
  </si>
  <si>
    <t>een beschrijving van de voorwaarden voor de samenwerking met andere overheden en publieke actoren</t>
  </si>
  <si>
    <t>Ondertekening</t>
  </si>
  <si>
    <t>datum</t>
  </si>
  <si>
    <t>handtekening</t>
  </si>
  <si>
    <t>functie</t>
  </si>
  <si>
    <t>Aan wie bezorgt u dit formulier?</t>
  </si>
  <si>
    <t>Bezorg zowel de Excelversie als een ingescande ondertekende versie.</t>
  </si>
  <si>
    <t>Vul het aantal wekelijkse lestijden in voor de verschillende opleidingen van het buitengewoon secundair onderwijs van opleidingsvorm 3.</t>
  </si>
  <si>
    <t>plaatslager</t>
  </si>
  <si>
    <t>autohulpmecanicien</t>
  </si>
  <si>
    <t>loodgieter</t>
  </si>
  <si>
    <t>hulpdrukker</t>
  </si>
  <si>
    <t>zeefdrukker</t>
  </si>
  <si>
    <t>boekbinder</t>
  </si>
  <si>
    <t>winkelhulp</t>
  </si>
  <si>
    <t>receptiemedewerker</t>
  </si>
  <si>
    <t>magazijnmedewerker</t>
  </si>
  <si>
    <t>werkplaatsschrijnwerker</t>
  </si>
  <si>
    <t>interieurbouwer</t>
  </si>
  <si>
    <t>aluminium- en kunststofschrijnwerker</t>
  </si>
  <si>
    <t>meubelstoffeerder</t>
  </si>
  <si>
    <t>confectiestikker</t>
  </si>
  <si>
    <t>tuinbouwarbeider</t>
  </si>
  <si>
    <t>schoenhersteller</t>
  </si>
  <si>
    <t>kappersmedewerker</t>
  </si>
  <si>
    <t>hoeklasser (constructielasser)</t>
  </si>
  <si>
    <t>plaatbewerker</t>
  </si>
  <si>
    <t>verzorgende</t>
  </si>
  <si>
    <t>logistiek assistent in ziekenhuizen en zorginstellingen</t>
  </si>
  <si>
    <t>onderhoudshulp in instellingen en professionele schoonmaak</t>
  </si>
  <si>
    <t>hulpwever</t>
  </si>
  <si>
    <t>wasserijoperator</t>
  </si>
  <si>
    <t>slagersgast</t>
  </si>
  <si>
    <t>bakkersgast</t>
  </si>
  <si>
    <t>grootkeukenmedewerker</t>
  </si>
  <si>
    <t>onderhoudsassistent</t>
  </si>
  <si>
    <t>Vul het aantal leerlingen in die de opleidingen metselaar, vloerder-tegelzetter en schilder-decorateur volgen.</t>
  </si>
  <si>
    <t>aantal leerlingen in eerste en
tweede fase</t>
  </si>
  <si>
    <t>aantal leerlingen in derde fase</t>
  </si>
  <si>
    <t>Vul het aantal leerlingen in die de opleidingen werkplaatsschrijnwerker, interieurbouwer en aluminium- en kunststofschrijnwerker volgen.</t>
  </si>
  <si>
    <t>De totale kostprijs van de verbouwingswerken, inclusief de kostprijs van de technische lokalen, vult u in bij:
- 'schoolgebouwen' als uw project alleen betrekking heeft op schoolgebouwen;
- 'lokalen lo' als uw project alleen betrekking heeft op lokalen lo.
Als uw project zowel op schoolgebouwen als op lokalen lo betrekking heeft, verdeelt u de totale kostprijs over schoolgebouwen en lokalen lo. Voor de technische lokalen hoeft u dus geen aparte kostprijs in te vullen. Die wordt automatisch berekend op basis van de oppervlakte die u invult voor de technische lokalen.</t>
  </si>
  <si>
    <t>Subsidieaanvraag voor een infrastructuurproject in het buitengewoon secundair onderwijs</t>
  </si>
  <si>
    <t>AGION-5709 - 200114</t>
  </si>
  <si>
    <r>
      <rPr>
        <b/>
        <sz val="10"/>
        <rFont val="Calibri"/>
        <family val="2"/>
        <scheme val="minor"/>
      </rPr>
      <t xml:space="preserve">T </t>
    </r>
    <r>
      <rPr>
        <sz val="10"/>
        <rFont val="Calibri"/>
        <family val="2"/>
        <scheme val="minor"/>
      </rPr>
      <t xml:space="preserve"> 02 221 05 11 </t>
    </r>
  </si>
  <si>
    <t>Met dit formulier vraagt de inrichtende macht van de school, per vestigingsplaats, subsidies aan voor een infrastructuurproject van de school voor buitengewoon secundair onderwijs.</t>
  </si>
  <si>
    <t>Kruis het antwoord aan of vul de grijze cel in. De witte cellen worden automatisch ingevuld op basis van de gegevens die u bij andere vragen hebt ingevuld.</t>
  </si>
  <si>
    <t xml:space="preserve">vindt u meer informatie over de subsidievoorwaarden, de regelgeving en de terminologie </t>
  </si>
  <si>
    <t xml:space="preserve">die in dit formulier gebruikt wordt. </t>
  </si>
  <si>
    <t>Tot welk onderwijsnet behoort de vestigingsplaats?</t>
  </si>
  <si>
    <t>In welke provincie ligt de vestigingsplaats?</t>
  </si>
  <si>
    <r>
      <t xml:space="preserve">ja. </t>
    </r>
    <r>
      <rPr>
        <b/>
        <sz val="10"/>
        <rFont val="Calibri"/>
        <family val="2"/>
        <scheme val="minor"/>
      </rPr>
      <t>Vul het dossiernummer of de dossiernummers in.</t>
    </r>
  </si>
  <si>
    <r>
      <t xml:space="preserve">ja. </t>
    </r>
    <r>
      <rPr>
        <i/>
        <sz val="10"/>
        <rFont val="Calibri"/>
        <family val="2"/>
        <scheme val="minor"/>
      </rPr>
      <t>Ga naar vraag 13.</t>
    </r>
  </si>
  <si>
    <r>
      <t xml:space="preserve">nee. </t>
    </r>
    <r>
      <rPr>
        <i/>
        <sz val="10"/>
        <rFont val="Calibri"/>
        <family val="2"/>
        <scheme val="minor"/>
      </rPr>
      <t>Ga naar vraag 14.</t>
    </r>
  </si>
  <si>
    <t>AGION beschouwt de coördinerende inrichtende macht als eerste aanspreekpunt voor dit dossier. Als u met een andere inrichtende macht een dossier indient, fungeert een van de twee inrichtende machten als coördinerende inrichtende macht.</t>
  </si>
  <si>
    <r>
      <t xml:space="preserve">ja. </t>
    </r>
    <r>
      <rPr>
        <i/>
        <sz val="10"/>
        <rFont val="Calibri"/>
        <family val="2"/>
        <scheme val="minor"/>
      </rPr>
      <t>Ga naar vraag 14.</t>
    </r>
  </si>
  <si>
    <r>
      <t>nee.</t>
    </r>
    <r>
      <rPr>
        <i/>
        <sz val="10"/>
        <rFont val="Calibri"/>
        <family val="2"/>
        <scheme val="minor"/>
      </rPr>
      <t xml:space="preserve"> Ga naar vraag 17.</t>
    </r>
  </si>
  <si>
    <t>Dient u deze subsidieaanvraag ook in voor een of meer andere vestigingsplaatsen (die al dan niet onder de bevoegdheden van dezelfde inrichtende macht vallen)?</t>
  </si>
  <si>
    <t xml:space="preserve">nee. </t>
  </si>
  <si>
    <r>
      <t xml:space="preserve">nee. </t>
    </r>
    <r>
      <rPr>
        <i/>
        <sz val="10"/>
        <rFont val="Calibri"/>
        <family val="2"/>
        <scheme val="minor"/>
      </rPr>
      <t>U komt niet in aanmerking voor een subsidie.</t>
    </r>
  </si>
  <si>
    <t>Voeg bij dit formulier een bewijs van zakelijk recht of een bewijs van eigendom als u dat nog niet eerder aan 
AGION hebt bezorgd.</t>
  </si>
  <si>
    <t>Is er binnen een straal van twee kilometer een beschikbaar schoolgebouw dat volledig onbezet is of dat binnen het schooljaar kan worden vrijgemaakt?</t>
  </si>
  <si>
    <r>
      <t>ja.</t>
    </r>
    <r>
      <rPr>
        <i/>
        <sz val="10"/>
        <rFont val="Calibri"/>
        <family val="2"/>
        <scheme val="minor"/>
      </rPr>
      <t xml:space="preserve"> Ga naar vraag 21.</t>
    </r>
  </si>
  <si>
    <r>
      <t xml:space="preserve">nee. </t>
    </r>
    <r>
      <rPr>
        <i/>
        <sz val="10"/>
        <rFont val="Calibri"/>
        <family val="2"/>
        <scheme val="minor"/>
      </rPr>
      <t>Ga naar vraag 22.</t>
    </r>
  </si>
  <si>
    <r>
      <t xml:space="preserve">Op www.agion.be vindt u wat wordt verstaan onder </t>
    </r>
    <r>
      <rPr>
        <sz val="10"/>
        <rFont val="Calibri"/>
        <family val="2"/>
        <scheme val="minor"/>
      </rPr>
      <t>nieuwbouw</t>
    </r>
    <r>
      <rPr>
        <i/>
        <sz val="10"/>
        <rFont val="Calibri"/>
        <family val="2"/>
        <scheme val="minor"/>
      </rPr>
      <t xml:space="preserve"> en </t>
    </r>
    <r>
      <rPr>
        <sz val="10"/>
        <rFont val="Calibri"/>
        <family val="2"/>
        <scheme val="minor"/>
      </rPr>
      <t>verbouwingswerken</t>
    </r>
    <r>
      <rPr>
        <i/>
        <sz val="10"/>
        <rFont val="Calibri"/>
        <family val="2"/>
        <scheme val="minor"/>
      </rPr>
      <t>.</t>
    </r>
  </si>
  <si>
    <t>Kruis aan in welke infrastructuur de werken worden uitgevoerd.</t>
  </si>
  <si>
    <t>U hoeft deze vraag alleen in te vullen als u deze aanvraag indient via de standaardprocedure of de promotiebouwprocedure die (minstens) betrekking heeft op werken aan gebouwen.</t>
  </si>
  <si>
    <t xml:space="preserve">leslokalen </t>
  </si>
  <si>
    <t>werkplaatsen</t>
  </si>
  <si>
    <t>polyvalente zaal en/of refter</t>
  </si>
  <si>
    <t>administratie en/of ondersteuning</t>
  </si>
  <si>
    <t>sanitair</t>
  </si>
  <si>
    <t>turnzaal en/of sporthal</t>
  </si>
  <si>
    <t>andere ruimte:</t>
  </si>
  <si>
    <t>Geef daarbij aan dat ze passen in een langetermijnvisie.</t>
  </si>
  <si>
    <t>Wat is de voorziene startdatum voor de uitvoering van de werken?</t>
  </si>
  <si>
    <t>Wat is de geplande uitvoeringsperiode van de werken?</t>
  </si>
  <si>
    <t xml:space="preserve">U hoeft deze vraag alleen in te vullen als u deze aanvraag indient via de standaardprocedure. </t>
  </si>
  <si>
    <t>maanden</t>
  </si>
  <si>
    <r>
      <t xml:space="preserve">ja. </t>
    </r>
    <r>
      <rPr>
        <b/>
        <sz val="10"/>
        <rFont val="Calibri"/>
        <family val="2"/>
        <scheme val="minor"/>
      </rPr>
      <t>Hoeveel bedraagt die schadeloosstelling?</t>
    </r>
  </si>
  <si>
    <r>
      <t xml:space="preserve">ja. </t>
    </r>
    <r>
      <rPr>
        <i/>
        <sz val="10"/>
        <rFont val="Calibri"/>
        <family val="2"/>
        <scheme val="minor"/>
      </rPr>
      <t>Voeg bij dit formulier een beschrijving van de samenwerkingsvoorwaarden.</t>
    </r>
    <r>
      <rPr>
        <sz val="10"/>
        <rFont val="Calibri"/>
        <family val="2"/>
        <scheme val="minor"/>
      </rPr>
      <t xml:space="preserve"> </t>
    </r>
    <r>
      <rPr>
        <i/>
        <sz val="10"/>
        <rFont val="Calibri"/>
        <family val="2"/>
        <scheme val="minor"/>
      </rPr>
      <t>Ga naar vraag 30.</t>
    </r>
  </si>
  <si>
    <r>
      <t xml:space="preserve">nee. </t>
    </r>
    <r>
      <rPr>
        <i/>
        <sz val="10"/>
        <rFont val="Calibri"/>
        <family val="2"/>
        <scheme val="minor"/>
      </rPr>
      <t>Ga naar vraag 31.</t>
    </r>
  </si>
  <si>
    <t>OVAM</t>
  </si>
  <si>
    <t>Worden er voor deze vestigingsplaats bijkomend plaatsen gecreëerd via dit infrastructuurproject, ten opzichte van het aantal leerlingen dat momenteel op deze vestigingsplaats is ingeschreven?</t>
  </si>
  <si>
    <r>
      <t xml:space="preserve">ja. </t>
    </r>
    <r>
      <rPr>
        <i/>
        <sz val="10"/>
        <rFont val="Calibri"/>
        <family val="2"/>
        <scheme val="minor"/>
      </rPr>
      <t>Ga naar vraag 32.</t>
    </r>
  </si>
  <si>
    <r>
      <t xml:space="preserve">nee. </t>
    </r>
    <r>
      <rPr>
        <i/>
        <sz val="10"/>
        <rFont val="Calibri"/>
        <family val="2"/>
        <scheme val="minor"/>
      </rPr>
      <t>Ga naar vraag 33.</t>
    </r>
  </si>
  <si>
    <t>bijkomende plaatsen</t>
  </si>
  <si>
    <t>Hoeveel leerlingen zullen de nieuwe of vernieuwde infrastructuur gebruiken?</t>
  </si>
  <si>
    <t xml:space="preserve">Bij een aanvraag voor omgevingswerken, een spoedprocedure of een verkorte procedure hoeft u deze vraag niet in te vullen. </t>
  </si>
  <si>
    <t>leerlingen</t>
  </si>
  <si>
    <t xml:space="preserve">Gegevens bij de actualisatie van uw dossier </t>
  </si>
  <si>
    <t xml:space="preserve">U hoeft deze rubriek alleen in te vullen als AGION u heeft gevraagd om uw dossier te actualiseren. </t>
  </si>
  <si>
    <t xml:space="preserve">Omschrijf de eventuele samenwerking met andere actoren of overheden in het kader van de 
multifunctionaliteit (openstelling) van de bestaande en nieuwe infrastructuur. </t>
  </si>
  <si>
    <t>Omschrijf op welke manier het infrastructuurproject aandacht besteedt aan duurzaamheid.</t>
  </si>
  <si>
    <t>Kijk bijvoorbeeld naar energie-efficiëntie, duurzame installaties, comfort en beleving.</t>
  </si>
  <si>
    <t>aantal leerlingen opleidingsvorm 1</t>
  </si>
  <si>
    <t>aantal leerlingen opleidingsvorm 2</t>
  </si>
  <si>
    <t>aantal leerlingen opleidingsvorm 3</t>
  </si>
  <si>
    <t>aantal leerlingen opleidingsvorm 4</t>
  </si>
  <si>
    <t>personeelsleden</t>
  </si>
  <si>
    <t>lestijden</t>
  </si>
  <si>
    <t>Hieronder vindt u de  berekening van de maximale bruto-oppervlakte waarop uw school recht heeft op basis van de gegevens die u hebt ingevuld bij vraag 38 tot en met 44.</t>
  </si>
  <si>
    <t>vakken opleidingsvorm 3</t>
  </si>
  <si>
    <t>vakken opleidingen metselaar, vloerder-tegelzetter en schilder-decorateur</t>
  </si>
  <si>
    <t>vakken opleidingen werkplaats-schrijnwerker, interieurbouwer en aluminium- en kunststofschrijnwerker</t>
  </si>
  <si>
    <t>Bij verbouwingswerken met een geraamde kostprijs van minder dan 125.000 euro (exclusief btw) hoeft u vraag 47 tot en met 54 niet in te vullen.</t>
  </si>
  <si>
    <t>Vul  de gebouwcode, de bruto-oppervlakte en het bouwjaar in van de bestaande schoolgebouwen, met uitsluiting van de lokalen voor lichamelijke opvoeding en de technische lokalen.</t>
  </si>
  <si>
    <t xml:space="preserve">Met de gebouwcode bedoelen we de wijze waarop de gebouwen binnen de school worden aangeduid, bijvoorbeeld blok A, G17. Als de gebouwen in de school geen code of letter hebben, vult u gebouw 1, gebouw 2 ... in. </t>
  </si>
  <si>
    <t>gebouwcode</t>
  </si>
  <si>
    <r>
      <t xml:space="preserve">Als u schoolgebouwen, of een deel ervan, afbreekt of aan de bestemming onttrekt, vul dan voor elk gebouw de gebouwcode en de bruto-oppervlakte in die wordt afgebroken of die aan de bestemming wordt onttrokken.
</t>
    </r>
    <r>
      <rPr>
        <i/>
        <sz val="10"/>
        <rFont val="Calibri"/>
        <family val="2"/>
        <scheme val="minor"/>
      </rPr>
      <t xml:space="preserve">Vermeld ook het bouwjaar. Kruis bij elk gebouw aan of AGION in het verleden subsidies heeft verleend voor de 
aankoop ervan of voor werken eraan. </t>
    </r>
  </si>
  <si>
    <t>gebouw-
code</t>
  </si>
  <si>
    <t>Vul de gebouwcode, de bruto-oppervlakte en het bouwjaar in van de lokalen voor lichamelijke opvoeding.</t>
  </si>
  <si>
    <r>
      <rPr>
        <b/>
        <sz val="10"/>
        <rFont val="Calibri"/>
        <family val="2"/>
        <scheme val="minor"/>
      </rPr>
      <t xml:space="preserve">Vul voor elk lokaal lichamelijke opvoeding de gebouwcode en de bruto-oppervlakte in die wordt afgebroken of die aan de bestemming onttrokken wordt. </t>
    </r>
    <r>
      <rPr>
        <i/>
        <sz val="10"/>
        <rFont val="Calibri"/>
        <family val="2"/>
        <scheme val="minor"/>
      </rPr>
      <t xml:space="preserve">
Kruis bij elk gebouw aan of AGION in het verleden subsidies heeft verleend voor de aankoop ervan of voor werken eraan.</t>
    </r>
  </si>
  <si>
    <t xml:space="preserve">Met de gebouwcode bedoelen we de wijze waarop de gebouwen binnen de school worden aangeduid, bijvoorbeeld blok A, G17. Als de gebouwen in de school geen code of letter hebben, vult u gebouw 1, gebouw 2 ... in.  </t>
  </si>
  <si>
    <t>Vul de bruto-oppervlakte in van de bestaande technische lokalen die behouden worden.</t>
  </si>
  <si>
    <t xml:space="preserve">Vul de kostprijs en de bruto-oppervlakte in. </t>
  </si>
  <si>
    <t>De totale kostprijs van de nieuwbouw, inclusief de kostprijs van de technische lokalen, vult u in bij:
- 'schoolgebouwen' als uw project alleen betrekking heeft op schoolgebouwen;
- 'lokalen lo' als uw project alleen betrekking heeft op lokalen lo.
Als uw project zowel op schoolgebouwen als op lokalen lo betrekking heeft, verdeelt u de totale kostprijs over schoolgebouwen en lokalen lo. Voor de technische lokalen hoeft u dus geen aparte kostprijs in te vullen. Die wordt automatisch berekend op basis van de oppervlakte die u invult voor de technische lokalen.</t>
  </si>
  <si>
    <t xml:space="preserve">De huidige financiële norm (kostprijs per m²) vindt u op </t>
  </si>
  <si>
    <t>www.agion.be/tabel-financi%C3%ABle-norm</t>
  </si>
  <si>
    <t>kostprijs per m²
(indicatief)</t>
  </si>
  <si>
    <t>Kostprijs van de niet-genormeerde omgevingswerken</t>
  </si>
  <si>
    <t>Alleen als u bij vraag 48 of 51 een bruto-oppervlakte hebt ingevuld voor een schoolgebouw of een lokaal lo dat volledig of gedeeltelijk afgebroken zal worden, vult u de kostprijs van de afbraakwerken in.
Op basis van de gegevens die u hebt ingevuld bij vraag 55 tot en met 59 en de kostprijs van de afbraakwerken en de eerste uitrusting die u invult, zal de totale kostprijs van uw  project automatisch berekend worden.</t>
  </si>
  <si>
    <t>Verzamel de bewijsstukken die u voor de beantwoording van vraag 19, 28, 29 en 46 bij dit formulier moet voegen.</t>
  </si>
  <si>
    <t>Een inplantingsplan en overzichtsplan hoeft u alleen toe te voegen als u deze aanvraag indient via 
de standaardprocedure of de promotiebouwprocedure.</t>
  </si>
  <si>
    <t>een bewijs van zakelijk recht</t>
  </si>
  <si>
    <t>een gedetailleerde berekening van de bestaande bruto-oppervlakte</t>
  </si>
  <si>
    <t>een inplantingsplan</t>
  </si>
  <si>
    <t>een overzichtsplan van de bestaande infrastructuur</t>
  </si>
  <si>
    <t>Vul de onderstaande verklaring in. 
Ik bevestig dat alle gegevens in dit formulier naar waarheid ingevuld zijn. 
Ik ben mij bewust van de mogelijke gevolgen van een eventuele overschrijding van de financiële norm bij vraag 55 en 58 en van de fysische norm bij vraag 60.</t>
  </si>
  <si>
    <t>Alleen leden van de inrichtende macht of gemandateerden kunnen dit formulier ondertekenen.</t>
  </si>
  <si>
    <r>
      <rPr>
        <i/>
        <sz val="10"/>
        <rFont val="Calibri"/>
        <family val="2"/>
        <scheme val="minor"/>
      </rPr>
      <t>Mail dit formulier met de bijbehorende bewijsstukken naar</t>
    </r>
    <r>
      <rPr>
        <i/>
        <sz val="10"/>
        <color theme="10"/>
        <rFont val="Calibri"/>
        <family val="2"/>
        <scheme val="minor"/>
      </rPr>
      <t xml:space="preserve"> </t>
    </r>
    <r>
      <rPr>
        <i/>
        <u/>
        <sz val="10"/>
        <color theme="10"/>
        <rFont val="Calibri"/>
        <family val="2"/>
        <scheme val="minor"/>
      </rPr>
      <t>rf@agion.be.</t>
    </r>
  </si>
  <si>
    <t xml:space="preserve">Geef dit formulier de volgende gestructureerde bestandsnaam: Aanvraag_Typeprocedure_NaamSchool. 
Hou de naam van de school zo kort mogelijk. </t>
  </si>
  <si>
    <r>
      <t xml:space="preserve">ja. </t>
    </r>
    <r>
      <rPr>
        <b/>
        <sz val="10"/>
        <rFont val="Calibri"/>
        <family val="2"/>
        <scheme val="minor"/>
      </rPr>
      <t>Vul het instellings- en vestigingsplaatsnummer in van die vestigingen.</t>
    </r>
  </si>
  <si>
    <t>Bij verbouwingswerken met een geraamde kostprijs van minder dan 125.000 euro (exclusief btw) hoeft  u vraag 38 tot en met 44 niet in te vullen.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</si>
</sst>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 ###\ ##0"/>
    <numFmt numFmtId="165" formatCode="###\ ###\ ##0.00"/>
    <numFmt numFmtId="166" formatCode="###\ ##0"/>
    <numFmt numFmtId="167" formatCode="0000"/>
    <numFmt numFmtId="168" formatCode="d/mm/yyyy;@"/>
    <numFmt numFmtId="169" formatCode="###\ ##0.00"/>
  </numFmts>
  <fonts count="27" x14ac:knownFonts="1">
    <font>
      <sz val="10"/>
      <color rgb="FF000000"/>
      <name val="Arial"/>
    </font>
    <font>
      <b/>
      <sz val="10"/>
      <name val="Calibri"/>
      <family val="2"/>
    </font>
    <font>
      <i/>
      <sz val="10"/>
      <name val="Calibri"/>
      <family val="2"/>
    </font>
    <font>
      <sz val="10"/>
      <name val="Arial"/>
      <family val="2"/>
    </font>
    <font>
      <b/>
      <sz val="10"/>
      <name val="Calibri"/>
      <family val="2"/>
      <scheme val="minor"/>
    </font>
    <font>
      <sz val="10"/>
      <name val="Calibri"/>
      <family val="2"/>
      <scheme val="minor"/>
    </font>
    <font>
      <i/>
      <sz val="10"/>
      <name val="Calibri"/>
      <family val="2"/>
      <scheme val="minor"/>
    </font>
    <font>
      <b/>
      <sz val="12"/>
      <color indexed="9"/>
      <name val="Calibri"/>
      <family val="2"/>
      <scheme val="minor"/>
    </font>
    <font>
      <sz val="12"/>
      <name val="Calibri"/>
      <family val="2"/>
      <scheme val="minor"/>
    </font>
    <font>
      <sz val="10"/>
      <color theme="1"/>
      <name val="Calibri"/>
      <family val="2"/>
      <scheme val="minor"/>
    </font>
    <font>
      <b/>
      <sz val="11"/>
      <name val="Calibri"/>
      <family val="2"/>
      <scheme val="minor"/>
    </font>
    <font>
      <u/>
      <sz val="10"/>
      <color theme="10"/>
      <name val="Arial"/>
      <family val="2"/>
    </font>
    <font>
      <b/>
      <sz val="18"/>
      <name val="Calibri"/>
      <family val="2"/>
      <scheme val="minor"/>
    </font>
    <font>
      <sz val="6"/>
      <name val="Calibri"/>
      <family val="2"/>
      <scheme val="minor"/>
    </font>
    <font>
      <sz val="8"/>
      <name val="Calibri"/>
      <family val="2"/>
      <scheme val="minor"/>
    </font>
    <font>
      <i/>
      <sz val="8"/>
      <name val="Calibri"/>
      <family val="2"/>
      <scheme val="minor"/>
    </font>
    <font>
      <b/>
      <sz val="8"/>
      <name val="Calibri"/>
      <family val="2"/>
      <scheme val="minor"/>
    </font>
    <font>
      <u/>
      <sz val="10"/>
      <color theme="10"/>
      <name val="Calibri"/>
      <family val="2"/>
      <scheme val="minor"/>
    </font>
    <font>
      <b/>
      <i/>
      <sz val="10"/>
      <name val="Calibri"/>
      <family val="2"/>
      <scheme val="minor"/>
    </font>
    <font>
      <i/>
      <u/>
      <sz val="10"/>
      <color theme="10"/>
      <name val="Calibri"/>
      <family val="2"/>
      <scheme val="minor"/>
    </font>
    <font>
      <sz val="9"/>
      <name val="Calibri"/>
      <family val="2"/>
      <scheme val="minor"/>
    </font>
    <font>
      <sz val="10"/>
      <name val="Courier New"/>
      <family val="3"/>
    </font>
    <font>
      <b/>
      <sz val="12"/>
      <name val="Calibri"/>
      <family val="2"/>
      <scheme val="minor"/>
    </font>
    <font>
      <i/>
      <u/>
      <sz val="10"/>
      <color theme="4"/>
      <name val="Calibri"/>
      <family val="2"/>
      <scheme val="minor"/>
    </font>
    <font>
      <sz val="10"/>
      <color rgb="FFFF0000"/>
      <name val="Calibri"/>
      <family val="2"/>
      <scheme val="minor"/>
    </font>
    <font>
      <i/>
      <sz val="10"/>
      <color theme="10"/>
      <name val="Calibri"/>
      <family val="2"/>
      <scheme val="minor"/>
    </font>
    <font>
      <sz val="10"/>
      <name val="Calibri"/>
      <family val="2"/>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23"/>
        <bgColor indexed="64"/>
      </patternFill>
    </fill>
    <fill>
      <patternFill patternType="solid">
        <fgColor theme="0" tint="-0.34998626667073579"/>
        <bgColor indexed="64"/>
      </patternFill>
    </fill>
    <fill>
      <patternFill patternType="solid">
        <fgColor indexed="9"/>
        <bgColor indexed="64"/>
      </patternFill>
    </fill>
  </fills>
  <borders count="15">
    <border>
      <left/>
      <right/>
      <top/>
      <bottom/>
      <diagonal/>
    </border>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s>
  <cellStyleXfs count="3">
    <xf numFmtId="0" fontId="0" fillId="0" borderId="0"/>
    <xf numFmtId="0" fontId="11" fillId="0" borderId="0" applyNumberFormat="0" applyFill="0" applyBorder="0" applyAlignment="0" applyProtection="0"/>
    <xf numFmtId="0" fontId="3" fillId="0" borderId="1"/>
  </cellStyleXfs>
  <cellXfs count="289">
    <xf numFmtId="0" fontId="0" fillId="0" borderId="0" xfId="0" applyFont="1" applyAlignment="1"/>
    <xf numFmtId="0" fontId="4" fillId="0" borderId="0" xfId="0" applyFont="1" applyAlignment="1">
      <alignment vertical="top"/>
    </xf>
    <xf numFmtId="2" fontId="5" fillId="0" borderId="1" xfId="0" applyNumberFormat="1" applyFont="1" applyBorder="1" applyAlignment="1">
      <alignment vertical="center"/>
    </xf>
    <xf numFmtId="166" fontId="5" fillId="0" borderId="1" xfId="0" applyNumberFormat="1" applyFont="1" applyBorder="1" applyAlignment="1">
      <alignment vertical="center"/>
    </xf>
    <xf numFmtId="1" fontId="5" fillId="0" borderId="1" xfId="0" applyNumberFormat="1" applyFont="1" applyBorder="1" applyAlignment="1">
      <alignment vertical="center"/>
    </xf>
    <xf numFmtId="167" fontId="5" fillId="0" borderId="1" xfId="0" applyNumberFormat="1" applyFont="1" applyBorder="1" applyAlignment="1">
      <alignment vertical="center"/>
    </xf>
    <xf numFmtId="0" fontId="4" fillId="0" borderId="0" xfId="0" applyFont="1" applyAlignment="1">
      <alignment horizontal="left" vertical="center"/>
    </xf>
    <xf numFmtId="0" fontId="5" fillId="0" borderId="1" xfId="0" applyFont="1" applyBorder="1" applyAlignment="1">
      <alignment horizontal="center" vertical="center"/>
    </xf>
    <xf numFmtId="0" fontId="4" fillId="0" borderId="1" xfId="0" applyFont="1" applyBorder="1" applyAlignment="1">
      <alignment vertical="center" wrapText="1"/>
    </xf>
    <xf numFmtId="0" fontId="5" fillId="0" borderId="0" xfId="0" applyFont="1" applyAlignment="1">
      <alignment horizontal="right" vertical="center"/>
    </xf>
    <xf numFmtId="0" fontId="5" fillId="0" borderId="0" xfId="0" applyFont="1" applyAlignment="1">
      <alignment vertical="center"/>
    </xf>
    <xf numFmtId="0" fontId="5" fillId="0" borderId="0" xfId="0" applyFont="1" applyAlignment="1">
      <alignment horizontal="right" vertical="center" wrapText="1"/>
    </xf>
    <xf numFmtId="0" fontId="5"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5" fillId="0" borderId="1" xfId="0" applyFont="1" applyBorder="1" applyAlignment="1">
      <alignment vertical="center" wrapText="1"/>
    </xf>
    <xf numFmtId="0" fontId="5" fillId="0" borderId="5" xfId="0" applyFont="1" applyBorder="1" applyAlignment="1">
      <alignment vertical="center"/>
    </xf>
    <xf numFmtId="0" fontId="4" fillId="0" borderId="0" xfId="0" applyFont="1" applyAlignment="1">
      <alignment vertical="center"/>
    </xf>
    <xf numFmtId="0" fontId="6" fillId="0" borderId="0" xfId="0" applyFont="1" applyAlignment="1">
      <alignment vertical="center"/>
    </xf>
    <xf numFmtId="0" fontId="1" fillId="0" borderId="0" xfId="0" applyFont="1" applyAlignment="1">
      <alignment horizontal="left" vertical="center" wrapText="1"/>
    </xf>
    <xf numFmtId="0" fontId="5" fillId="0" borderId="0" xfId="0" applyFont="1" applyAlignment="1">
      <alignment horizontal="left" vertical="center"/>
    </xf>
    <xf numFmtId="0" fontId="8" fillId="0" borderId="0" xfId="0" applyFont="1" applyAlignment="1">
      <alignment vertical="center"/>
    </xf>
    <xf numFmtId="0" fontId="5" fillId="0" borderId="1" xfId="0" applyFont="1" applyBorder="1" applyAlignment="1">
      <alignment vertical="center"/>
    </xf>
    <xf numFmtId="0" fontId="6" fillId="0" borderId="0" xfId="0" applyFont="1" applyAlignment="1">
      <alignment vertical="top" wrapText="1"/>
    </xf>
    <xf numFmtId="0" fontId="5" fillId="0" borderId="0" xfId="0" applyFont="1" applyAlignment="1">
      <alignment vertical="top"/>
    </xf>
    <xf numFmtId="166" fontId="5" fillId="0" borderId="1" xfId="0" applyNumberFormat="1" applyFont="1" applyBorder="1" applyAlignment="1" applyProtection="1">
      <alignment vertical="center"/>
      <protection locked="0"/>
    </xf>
    <xf numFmtId="0" fontId="10" fillId="0" borderId="0" xfId="0" applyFont="1" applyAlignment="1">
      <alignment vertical="center"/>
    </xf>
    <xf numFmtId="0" fontId="5" fillId="0" borderId="0" xfId="0" applyFont="1"/>
    <xf numFmtId="0" fontId="14" fillId="0" borderId="0" xfId="0" applyFont="1" applyAlignment="1">
      <alignment horizontal="center" vertical="top"/>
    </xf>
    <xf numFmtId="0" fontId="15" fillId="0" borderId="0" xfId="0" applyFont="1" applyAlignment="1">
      <alignment vertical="center" wrapText="1"/>
    </xf>
    <xf numFmtId="0" fontId="17" fillId="0" borderId="1" xfId="1" applyFont="1" applyBorder="1" applyAlignment="1">
      <alignment vertical="center"/>
    </xf>
    <xf numFmtId="0" fontId="17" fillId="0" borderId="1" xfId="1" applyFont="1" applyBorder="1" applyAlignment="1">
      <alignment horizontal="center" vertical="top"/>
    </xf>
    <xf numFmtId="0" fontId="6" fillId="0" borderId="0" xfId="0" applyFont="1" applyAlignment="1">
      <alignment horizontal="justify" vertical="center"/>
    </xf>
    <xf numFmtId="0" fontId="5" fillId="0" borderId="0" xfId="0" applyFont="1" applyAlignment="1">
      <alignment horizontal="justify" vertical="center"/>
    </xf>
    <xf numFmtId="0" fontId="4" fillId="0" borderId="0" xfId="0" applyFont="1" applyAlignment="1">
      <alignment horizontal="right" vertical="top"/>
    </xf>
    <xf numFmtId="0" fontId="5" fillId="0" borderId="1" xfId="0" applyFont="1" applyBorder="1" applyAlignment="1" applyProtection="1">
      <alignment vertical="top" wrapText="1"/>
      <protection locked="0"/>
    </xf>
    <xf numFmtId="0" fontId="5" fillId="0" borderId="1" xfId="0" applyFont="1" applyBorder="1" applyAlignment="1" applyProtection="1">
      <alignment vertical="top"/>
      <protection locked="0"/>
    </xf>
    <xf numFmtId="0" fontId="5" fillId="0" borderId="1" xfId="0" applyFont="1" applyBorder="1" applyAlignment="1">
      <alignment horizontal="right" vertical="center"/>
    </xf>
    <xf numFmtId="0" fontId="5" fillId="0" borderId="1" xfId="0" applyFont="1" applyBorder="1" applyAlignment="1" applyProtection="1">
      <alignment horizontal="left" vertical="center" wrapText="1"/>
      <protection locked="0"/>
    </xf>
    <xf numFmtId="0" fontId="5" fillId="0" borderId="1" xfId="0" applyFont="1" applyBorder="1" applyAlignment="1" applyProtection="1">
      <alignment horizontal="left" vertical="center"/>
      <protection locked="0"/>
    </xf>
    <xf numFmtId="164" fontId="5" fillId="0" borderId="1" xfId="0" applyNumberFormat="1" applyFont="1" applyBorder="1" applyAlignment="1" applyProtection="1">
      <alignment horizontal="right" vertical="center"/>
      <protection locked="0"/>
    </xf>
    <xf numFmtId="0" fontId="5" fillId="0" borderId="6" xfId="0" applyFont="1" applyBorder="1" applyAlignment="1">
      <alignment vertical="center"/>
    </xf>
    <xf numFmtId="0" fontId="5" fillId="0" borderId="1" xfId="0" applyFont="1" applyBorder="1" applyAlignment="1" applyProtection="1">
      <alignment vertical="center" wrapText="1"/>
      <protection locked="0"/>
    </xf>
    <xf numFmtId="0" fontId="5" fillId="0" borderId="1" xfId="0" applyFont="1" applyBorder="1" applyAlignment="1" applyProtection="1">
      <alignment vertical="center"/>
      <protection locked="0"/>
    </xf>
    <xf numFmtId="1" fontId="5" fillId="2" borderId="13" xfId="0" applyNumberFormat="1" applyFont="1" applyFill="1" applyBorder="1" applyAlignment="1" applyProtection="1">
      <alignment horizontal="center" vertical="center"/>
      <protection locked="0"/>
    </xf>
    <xf numFmtId="1" fontId="5" fillId="0" borderId="1" xfId="0" applyNumberFormat="1" applyFont="1" applyBorder="1" applyAlignment="1" applyProtection="1">
      <alignment vertical="center"/>
      <protection locked="0"/>
    </xf>
    <xf numFmtId="1" fontId="5" fillId="0" borderId="1" xfId="0" applyNumberFormat="1" applyFont="1" applyBorder="1" applyAlignment="1" applyProtection="1">
      <alignment horizontal="center" vertical="center"/>
      <protection locked="0"/>
    </xf>
    <xf numFmtId="0" fontId="4" fillId="0" borderId="0" xfId="0" applyFont="1" applyAlignment="1">
      <alignment horizontal="center" vertical="top"/>
    </xf>
    <xf numFmtId="0" fontId="7" fillId="0" borderId="0" xfId="0" applyFont="1" applyAlignment="1">
      <alignment vertical="center"/>
    </xf>
    <xf numFmtId="0" fontId="1" fillId="0" borderId="0" xfId="0" applyFont="1" applyAlignment="1" applyProtection="1">
      <alignment horizontal="center" vertical="center" wrapText="1"/>
      <protection locked="0"/>
    </xf>
    <xf numFmtId="0" fontId="1" fillId="0" borderId="0" xfId="0" applyFont="1" applyAlignment="1">
      <alignment horizontal="left" vertical="top" wrapText="1"/>
    </xf>
    <xf numFmtId="1" fontId="5" fillId="0" borderId="0" xfId="0" applyNumberFormat="1" applyFont="1" applyAlignment="1">
      <alignment vertical="center"/>
    </xf>
    <xf numFmtId="0" fontId="4" fillId="0" borderId="1" xfId="0" applyFont="1" applyBorder="1" applyAlignment="1">
      <alignment vertical="top"/>
    </xf>
    <xf numFmtId="0" fontId="4" fillId="0" borderId="0" xfId="0" applyFont="1" applyAlignment="1">
      <alignment horizontal="left" vertical="top"/>
    </xf>
    <xf numFmtId="0" fontId="23" fillId="0" borderId="0" xfId="0" applyFont="1" applyAlignment="1">
      <alignment horizontal="left" vertical="top" wrapText="1"/>
    </xf>
    <xf numFmtId="0" fontId="24" fillId="0" borderId="0" xfId="0" applyFont="1" applyAlignment="1">
      <alignment vertical="center"/>
    </xf>
    <xf numFmtId="165" fontId="5" fillId="0" borderId="1" xfId="0" applyNumberFormat="1" applyFont="1" applyBorder="1" applyAlignment="1">
      <alignment vertical="center"/>
    </xf>
    <xf numFmtId="0" fontId="4" fillId="0" borderId="1" xfId="2" applyFont="1" applyAlignment="1">
      <alignment vertical="top"/>
    </xf>
    <xf numFmtId="0" fontId="5" fillId="0" borderId="1" xfId="2" applyFont="1" applyAlignment="1">
      <alignment vertical="center"/>
    </xf>
    <xf numFmtId="0" fontId="5" fillId="0" borderId="1" xfId="2" applyFont="1" applyAlignment="1">
      <alignment horizontal="left" vertical="center"/>
    </xf>
    <xf numFmtId="0" fontId="19" fillId="0" borderId="0" xfId="1" applyFont="1" applyAlignment="1">
      <alignment vertical="center"/>
    </xf>
    <xf numFmtId="0" fontId="5" fillId="0" borderId="0" xfId="0" applyFont="1" applyAlignment="1">
      <alignment vertical="center"/>
    </xf>
    <xf numFmtId="0" fontId="4" fillId="0" borderId="0" xfId="0" applyFont="1" applyAlignment="1">
      <alignment vertical="top"/>
    </xf>
    <xf numFmtId="0" fontId="5" fillId="0" borderId="0" xfId="0" applyFont="1" applyAlignment="1">
      <alignment horizontal="center" vertical="center"/>
    </xf>
    <xf numFmtId="0" fontId="4" fillId="0" borderId="0" xfId="0" applyFont="1" applyAlignment="1">
      <alignment horizontal="left" vertical="center"/>
    </xf>
    <xf numFmtId="0" fontId="5" fillId="3" borderId="13" xfId="0" applyFont="1" applyFill="1" applyBorder="1" applyAlignment="1" applyProtection="1">
      <alignment horizontal="center" vertical="center"/>
      <protection locked="0"/>
    </xf>
    <xf numFmtId="0" fontId="5" fillId="0" borderId="0" xfId="0" applyFont="1" applyAlignment="1">
      <alignment horizontal="right" vertical="center"/>
    </xf>
    <xf numFmtId="0" fontId="5" fillId="0" borderId="0" xfId="0" applyFont="1" applyAlignment="1">
      <alignment horizontal="center" vertical="center"/>
    </xf>
    <xf numFmtId="169" fontId="24" fillId="0" borderId="0" xfId="0" applyNumberFormat="1" applyFont="1" applyAlignment="1">
      <alignment horizontal="right" vertical="center"/>
    </xf>
    <xf numFmtId="0" fontId="24" fillId="0" borderId="1" xfId="0" applyFont="1" applyBorder="1" applyAlignment="1">
      <alignment horizontal="center" vertical="center"/>
    </xf>
    <xf numFmtId="0" fontId="24" fillId="0" borderId="0" xfId="0" applyFont="1" applyAlignment="1">
      <alignment horizontal="left" vertical="center"/>
    </xf>
    <xf numFmtId="0" fontId="5" fillId="3" borderId="14"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1" fontId="24" fillId="0" borderId="1" xfId="0" applyNumberFormat="1" applyFont="1" applyBorder="1" applyAlignment="1" applyProtection="1">
      <alignment vertical="center"/>
      <protection locked="0"/>
    </xf>
    <xf numFmtId="0" fontId="9" fillId="0" borderId="0" xfId="0" applyFont="1" applyAlignment="1">
      <alignment vertical="center"/>
    </xf>
    <xf numFmtId="1" fontId="9" fillId="2" borderId="13" xfId="0" applyNumberFormat="1" applyFont="1" applyFill="1" applyBorder="1" applyAlignment="1" applyProtection="1">
      <alignment horizontal="center" vertical="center"/>
      <protection locked="0"/>
    </xf>
    <xf numFmtId="0" fontId="9" fillId="0" borderId="1" xfId="0" applyFont="1" applyBorder="1" applyAlignment="1">
      <alignment vertical="center"/>
    </xf>
    <xf numFmtId="0" fontId="5" fillId="0" borderId="0" xfId="0" applyFont="1" applyAlignment="1">
      <alignment vertical="center"/>
    </xf>
    <xf numFmtId="0" fontId="5" fillId="0" borderId="0" xfId="0" applyFont="1" applyAlignment="1">
      <alignment vertical="center"/>
    </xf>
    <xf numFmtId="0" fontId="4" fillId="0" borderId="0" xfId="0" applyFont="1" applyAlignment="1">
      <alignment vertical="top"/>
    </xf>
    <xf numFmtId="0" fontId="6" fillId="0" borderId="0" xfId="0" applyFont="1" applyAlignment="1">
      <alignment horizontal="left" vertical="top" wrapText="1"/>
    </xf>
    <xf numFmtId="0" fontId="5" fillId="0" borderId="1" xfId="0" applyFont="1" applyBorder="1" applyAlignme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vertical="top"/>
    </xf>
    <xf numFmtId="0" fontId="5" fillId="0" borderId="1" xfId="0" applyFont="1" applyBorder="1" applyAlignment="1" applyProtection="1">
      <alignment vertical="center"/>
      <protection hidden="1"/>
    </xf>
    <xf numFmtId="0" fontId="5" fillId="0" borderId="0" xfId="0" applyFont="1" applyAlignment="1" applyProtection="1">
      <alignment vertical="center"/>
      <protection hidden="1"/>
    </xf>
    <xf numFmtId="0" fontId="7" fillId="4" borderId="0" xfId="0" applyFont="1" applyFill="1" applyAlignment="1">
      <alignment vertical="center"/>
    </xf>
    <xf numFmtId="0" fontId="8" fillId="0" borderId="0" xfId="0" applyFont="1" applyAlignment="1">
      <alignment vertical="center"/>
    </xf>
    <xf numFmtId="0" fontId="19" fillId="0" borderId="0" xfId="1" applyFont="1" applyAlignment="1">
      <alignment vertical="center"/>
    </xf>
    <xf numFmtId="0" fontId="6" fillId="0" borderId="0" xfId="1" applyFont="1" applyAlignment="1">
      <alignment vertical="center" wrapText="1"/>
    </xf>
    <xf numFmtId="0" fontId="6" fillId="0" borderId="0" xfId="1" applyFont="1" applyAlignment="1">
      <alignment vertical="center"/>
    </xf>
    <xf numFmtId="0" fontId="6"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horizontal="justify" vertical="center" wrapText="1"/>
    </xf>
    <xf numFmtId="0" fontId="4" fillId="0" borderId="0" xfId="0" applyFont="1" applyAlignment="1">
      <alignment vertical="center" wrapText="1"/>
    </xf>
    <xf numFmtId="0" fontId="5" fillId="0" borderId="0" xfId="0" applyFont="1" applyAlignment="1">
      <alignment vertical="center" wrapText="1"/>
    </xf>
    <xf numFmtId="0" fontId="5" fillId="0" borderId="1" xfId="2" applyFont="1" applyAlignment="1">
      <alignment vertical="center"/>
    </xf>
    <xf numFmtId="0" fontId="9" fillId="0" borderId="1" xfId="2" applyFont="1" applyAlignment="1">
      <alignment vertical="center"/>
    </xf>
    <xf numFmtId="0" fontId="5" fillId="0" borderId="1" xfId="2" applyFont="1" applyAlignment="1">
      <alignment horizontal="left" vertical="center"/>
    </xf>
    <xf numFmtId="0" fontId="4" fillId="0" borderId="0" xfId="0" applyFont="1" applyAlignment="1">
      <alignment vertical="top" wrapText="1"/>
    </xf>
    <xf numFmtId="0" fontId="4" fillId="0" borderId="0" xfId="0" applyFont="1" applyAlignment="1">
      <alignment vertical="top"/>
    </xf>
    <xf numFmtId="0" fontId="6" fillId="0" borderId="0" xfId="0" applyFont="1" applyAlignment="1">
      <alignment horizontal="left" vertical="top" wrapText="1"/>
    </xf>
    <xf numFmtId="0" fontId="5" fillId="0" borderId="0" xfId="0" applyFont="1" applyAlignment="1">
      <alignment horizontal="right" vertical="center" wrapText="1"/>
    </xf>
    <xf numFmtId="0" fontId="5" fillId="0" borderId="0" xfId="0" applyFont="1" applyAlignment="1">
      <alignment horizontal="right"/>
    </xf>
    <xf numFmtId="0" fontId="5" fillId="0" borderId="6" xfId="0" applyFont="1" applyBorder="1" applyAlignment="1">
      <alignment horizontal="right"/>
    </xf>
    <xf numFmtId="0" fontId="9" fillId="0" borderId="0" xfId="0" applyFont="1" applyAlignment="1">
      <alignment horizontal="right"/>
    </xf>
    <xf numFmtId="0" fontId="9" fillId="0" borderId="6" xfId="0" applyFont="1" applyBorder="1" applyAlignment="1">
      <alignment horizontal="right"/>
    </xf>
    <xf numFmtId="0" fontId="5" fillId="0" borderId="0" xfId="0" applyFont="1" applyAlignment="1">
      <alignment horizontal="left" vertical="top"/>
    </xf>
    <xf numFmtId="0" fontId="5" fillId="2" borderId="7" xfId="0" applyFont="1" applyFill="1" applyBorder="1" applyAlignment="1" applyProtection="1">
      <alignment vertical="top" wrapText="1"/>
      <protection locked="0"/>
    </xf>
    <xf numFmtId="0" fontId="3" fillId="0" borderId="8" xfId="0" applyFont="1" applyBorder="1" applyAlignment="1" applyProtection="1">
      <alignment vertical="top" wrapText="1"/>
      <protection locked="0"/>
    </xf>
    <xf numFmtId="0" fontId="3" fillId="0" borderId="9" xfId="0" applyFont="1" applyBorder="1" applyAlignment="1" applyProtection="1">
      <alignment vertical="top" wrapText="1"/>
      <protection locked="0"/>
    </xf>
    <xf numFmtId="0" fontId="3" fillId="0" borderId="5" xfId="0" applyFont="1" applyBorder="1" applyAlignment="1" applyProtection="1">
      <alignment vertical="top" wrapText="1"/>
      <protection locked="0"/>
    </xf>
    <xf numFmtId="0" fontId="3" fillId="0" borderId="0" xfId="0" applyFont="1" applyAlignment="1" applyProtection="1">
      <alignment vertical="top" wrapText="1"/>
      <protection locked="0"/>
    </xf>
    <xf numFmtId="0" fontId="3" fillId="0" borderId="6" xfId="0" applyFont="1" applyBorder="1" applyAlignment="1" applyProtection="1">
      <alignment vertical="top" wrapText="1"/>
      <protection locked="0"/>
    </xf>
    <xf numFmtId="0" fontId="3" fillId="0" borderId="10" xfId="0" applyFont="1" applyBorder="1" applyAlignment="1" applyProtection="1">
      <alignment vertical="top" wrapText="1"/>
      <protection locked="0"/>
    </xf>
    <xf numFmtId="0" fontId="3" fillId="0" borderId="11" xfId="0" applyFont="1" applyBorder="1" applyAlignment="1" applyProtection="1">
      <alignment vertical="top" wrapText="1"/>
      <protection locked="0"/>
    </xf>
    <xf numFmtId="0" fontId="3" fillId="0" borderId="12" xfId="0" applyFont="1" applyBorder="1" applyAlignment="1" applyProtection="1">
      <alignment vertical="top" wrapText="1"/>
      <protection locked="0"/>
    </xf>
    <xf numFmtId="0" fontId="5" fillId="0" borderId="0" xfId="0" applyFont="1" applyAlignment="1">
      <alignment horizontal="right" vertical="center"/>
    </xf>
    <xf numFmtId="0" fontId="5" fillId="2" borderId="2" xfId="0" applyFont="1" applyFill="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166" fontId="5" fillId="0" borderId="2" xfId="0" applyNumberFormat="1" applyFont="1" applyBorder="1" applyAlignment="1" applyProtection="1">
      <alignment vertical="center"/>
      <protection hidden="1"/>
    </xf>
    <xf numFmtId="166" fontId="5" fillId="0" borderId="3" xfId="0" applyNumberFormat="1" applyFont="1" applyBorder="1" applyAlignment="1" applyProtection="1">
      <alignment vertical="center"/>
      <protection hidden="1"/>
    </xf>
    <xf numFmtId="166" fontId="5" fillId="0" borderId="4" xfId="0" applyNumberFormat="1" applyFont="1" applyBorder="1" applyAlignment="1" applyProtection="1">
      <alignment vertical="center"/>
      <protection hidden="1"/>
    </xf>
    <xf numFmtId="0" fontId="5" fillId="0" borderId="1" xfId="0" applyFont="1" applyBorder="1" applyAlignment="1">
      <alignment vertical="center"/>
    </xf>
    <xf numFmtId="0" fontId="7" fillId="4" borderId="0" xfId="0" applyFont="1" applyFill="1" applyAlignment="1">
      <alignment vertical="center" wrapText="1"/>
    </xf>
    <xf numFmtId="0" fontId="8" fillId="0" borderId="0" xfId="0" applyFont="1" applyAlignment="1">
      <alignment vertical="center" wrapText="1"/>
    </xf>
    <xf numFmtId="0" fontId="6" fillId="0" borderId="0" xfId="0" applyFont="1" applyAlignment="1">
      <alignment vertical="center" wrapText="1"/>
    </xf>
    <xf numFmtId="0" fontId="4" fillId="0" borderId="0" xfId="0" applyFont="1" applyAlignment="1">
      <alignment horizontal="left" vertical="center" wrapText="1"/>
    </xf>
    <xf numFmtId="165" fontId="5" fillId="0" borderId="2" xfId="0" applyNumberFormat="1" applyFont="1" applyBorder="1" applyAlignment="1" applyProtection="1">
      <alignment vertical="center"/>
      <protection hidden="1"/>
    </xf>
    <xf numFmtId="165" fontId="5" fillId="0" borderId="3" xfId="0" applyNumberFormat="1" applyFont="1" applyBorder="1" applyAlignment="1" applyProtection="1">
      <alignment vertical="center"/>
      <protection hidden="1"/>
    </xf>
    <xf numFmtId="165" fontId="5" fillId="0" borderId="4" xfId="0" applyNumberFormat="1" applyFont="1" applyBorder="1" applyAlignment="1" applyProtection="1">
      <alignment vertical="center"/>
      <protection hidden="1"/>
    </xf>
    <xf numFmtId="165" fontId="5" fillId="2" borderId="2" xfId="0" applyNumberFormat="1" applyFont="1" applyFill="1" applyBorder="1" applyAlignment="1" applyProtection="1">
      <alignment vertical="center"/>
      <protection locked="0"/>
    </xf>
    <xf numFmtId="165" fontId="5" fillId="2" borderId="3" xfId="0" applyNumberFormat="1" applyFont="1" applyFill="1" applyBorder="1" applyAlignment="1" applyProtection="1">
      <alignment vertical="center"/>
      <protection locked="0"/>
    </xf>
    <xf numFmtId="165" fontId="5" fillId="2" borderId="4" xfId="0" applyNumberFormat="1" applyFont="1" applyFill="1" applyBorder="1" applyAlignment="1" applyProtection="1">
      <alignment vertical="center"/>
      <protection locked="0"/>
    </xf>
    <xf numFmtId="0" fontId="6" fillId="0" borderId="0" xfId="0" applyFont="1" applyAlignment="1">
      <alignment horizontal="right" vertical="center" wrapText="1"/>
    </xf>
    <xf numFmtId="166" fontId="5" fillId="2" borderId="2" xfId="0" applyNumberFormat="1" applyFont="1" applyFill="1" applyBorder="1" applyAlignment="1" applyProtection="1">
      <alignment vertical="center"/>
      <protection locked="0"/>
    </xf>
    <xf numFmtId="166" fontId="5" fillId="2" borderId="3" xfId="0" applyNumberFormat="1" applyFont="1" applyFill="1" applyBorder="1" applyAlignment="1" applyProtection="1">
      <alignment vertical="center"/>
      <protection locked="0"/>
    </xf>
    <xf numFmtId="166" fontId="5" fillId="2" borderId="4" xfId="0" applyNumberFormat="1" applyFont="1" applyFill="1" applyBorder="1" applyAlignment="1" applyProtection="1">
      <alignment vertical="center"/>
      <protection locked="0"/>
    </xf>
    <xf numFmtId="165" fontId="5" fillId="0" borderId="2" xfId="0" applyNumberFormat="1" applyFont="1" applyBorder="1" applyAlignment="1" applyProtection="1">
      <alignment horizontal="right" vertical="center"/>
      <protection hidden="1"/>
    </xf>
    <xf numFmtId="165" fontId="5" fillId="0" borderId="3" xfId="0" applyNumberFormat="1" applyFont="1" applyBorder="1" applyAlignment="1" applyProtection="1">
      <alignment horizontal="right" vertical="center"/>
      <protection hidden="1"/>
    </xf>
    <xf numFmtId="165" fontId="5" fillId="0" borderId="4" xfId="0" applyNumberFormat="1" applyFont="1" applyBorder="1" applyAlignment="1" applyProtection="1">
      <alignment horizontal="right" vertical="center"/>
      <protection hidden="1"/>
    </xf>
    <xf numFmtId="0" fontId="6" fillId="0" borderId="0" xfId="0" applyFont="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4" fillId="0" borderId="0" xfId="0" applyFont="1" applyAlignment="1">
      <alignment horizontal="left" vertical="center"/>
    </xf>
    <xf numFmtId="0" fontId="6" fillId="0" borderId="0" xfId="0" applyFont="1" applyAlignment="1">
      <alignment vertical="top" wrapText="1"/>
    </xf>
    <xf numFmtId="0" fontId="6" fillId="0" borderId="0" xfId="0" applyFont="1" applyAlignment="1">
      <alignment horizontal="center" vertical="top" wrapText="1"/>
    </xf>
    <xf numFmtId="0" fontId="17" fillId="0" borderId="0" xfId="1" applyFont="1" applyAlignment="1">
      <alignment horizontal="center" vertical="top" wrapText="1"/>
    </xf>
    <xf numFmtId="0" fontId="4" fillId="0" borderId="0" xfId="0" applyFont="1" applyAlignment="1">
      <alignment horizontal="center" vertical="center"/>
    </xf>
    <xf numFmtId="0" fontId="5" fillId="0" borderId="0" xfId="0" applyFont="1" applyAlignment="1">
      <alignment horizontal="center" vertical="center"/>
    </xf>
    <xf numFmtId="169" fontId="5" fillId="0" borderId="2" xfId="0" applyNumberFormat="1" applyFont="1" applyBorder="1" applyAlignment="1" applyProtection="1">
      <alignment horizontal="right" vertical="center"/>
      <protection hidden="1"/>
    </xf>
    <xf numFmtId="169" fontId="5" fillId="0" borderId="3" xfId="0" applyNumberFormat="1" applyFont="1" applyBorder="1" applyAlignment="1" applyProtection="1">
      <alignment horizontal="right" vertical="center"/>
      <protection hidden="1"/>
    </xf>
    <xf numFmtId="169" fontId="5" fillId="0" borderId="4" xfId="0" applyNumberFormat="1" applyFont="1" applyBorder="1" applyAlignment="1" applyProtection="1">
      <alignment horizontal="right" vertical="center"/>
      <protection hidden="1"/>
    </xf>
    <xf numFmtId="0" fontId="6" fillId="0" borderId="0" xfId="0" applyFont="1" applyAlignment="1">
      <alignment horizontal="justify" vertical="top" wrapText="1"/>
    </xf>
    <xf numFmtId="166" fontId="5" fillId="0" borderId="3" xfId="0" applyNumberFormat="1" applyFont="1" applyBorder="1" applyAlignment="1" applyProtection="1">
      <alignment vertical="center"/>
      <protection locked="0"/>
    </xf>
    <xf numFmtId="166" fontId="5" fillId="0" borderId="4" xfId="0" applyNumberFormat="1" applyFont="1" applyBorder="1" applyAlignment="1" applyProtection="1">
      <alignment vertical="center"/>
      <protection locked="0"/>
    </xf>
    <xf numFmtId="169" fontId="9" fillId="0" borderId="2" xfId="0" applyNumberFormat="1" applyFont="1" applyBorder="1" applyAlignment="1" applyProtection="1">
      <alignment horizontal="right" vertical="center"/>
      <protection hidden="1"/>
    </xf>
    <xf numFmtId="169" fontId="9" fillId="0" borderId="3" xfId="0" applyNumberFormat="1" applyFont="1" applyBorder="1" applyAlignment="1" applyProtection="1">
      <alignment horizontal="right" vertical="center"/>
      <protection hidden="1"/>
    </xf>
    <xf numFmtId="169" fontId="9" fillId="0" borderId="4" xfId="0" applyNumberFormat="1" applyFont="1" applyBorder="1" applyAlignment="1" applyProtection="1">
      <alignment horizontal="right" vertical="center"/>
      <protection hidden="1"/>
    </xf>
    <xf numFmtId="167" fontId="5" fillId="0" borderId="1" xfId="0" applyNumberFormat="1" applyFont="1" applyBorder="1" applyAlignment="1" applyProtection="1">
      <alignment vertical="center"/>
      <protection locked="0"/>
    </xf>
    <xf numFmtId="0" fontId="5" fillId="3" borderId="2"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166" fontId="5" fillId="2" borderId="2" xfId="0" applyNumberFormat="1" applyFont="1" applyFill="1" applyBorder="1" applyAlignment="1" applyProtection="1">
      <alignment horizontal="center" vertical="center"/>
      <protection locked="0"/>
    </xf>
    <xf numFmtId="166" fontId="5" fillId="2" borderId="3" xfId="0" applyNumberFormat="1" applyFont="1" applyFill="1" applyBorder="1" applyAlignment="1" applyProtection="1">
      <alignment horizontal="center" vertical="center"/>
      <protection locked="0"/>
    </xf>
    <xf numFmtId="166" fontId="5" fillId="2" borderId="4" xfId="0" applyNumberFormat="1" applyFont="1" applyFill="1" applyBorder="1" applyAlignment="1" applyProtection="1">
      <alignment horizontal="center" vertical="center"/>
      <protection locked="0"/>
    </xf>
    <xf numFmtId="1" fontId="5" fillId="2" borderId="2" xfId="0" applyNumberFormat="1" applyFont="1" applyFill="1" applyBorder="1" applyAlignment="1" applyProtection="1">
      <alignment horizontal="center" vertical="center"/>
      <protection locked="0"/>
    </xf>
    <xf numFmtId="1" fontId="5" fillId="2" borderId="3" xfId="0" applyNumberFormat="1" applyFont="1" applyFill="1" applyBorder="1" applyAlignment="1" applyProtection="1">
      <alignment horizontal="center" vertical="center"/>
      <protection locked="0"/>
    </xf>
    <xf numFmtId="1" fontId="5" fillId="2" borderId="4" xfId="0" applyNumberFormat="1" applyFont="1" applyFill="1" applyBorder="1" applyAlignment="1" applyProtection="1">
      <alignment horizontal="center" vertical="center"/>
      <protection locked="0"/>
    </xf>
    <xf numFmtId="166" fontId="5" fillId="0" borderId="2" xfId="0" applyNumberFormat="1" applyFont="1" applyBorder="1" applyAlignment="1" applyProtection="1">
      <alignment horizontal="right" vertical="center"/>
      <protection hidden="1"/>
    </xf>
    <xf numFmtId="166" fontId="5" fillId="0" borderId="3" xfId="0" applyNumberFormat="1" applyFont="1" applyBorder="1" applyAlignment="1" applyProtection="1">
      <alignment horizontal="right" vertical="center"/>
      <protection hidden="1"/>
    </xf>
    <xf numFmtId="166" fontId="5" fillId="0" borderId="4" xfId="0" applyNumberFormat="1" applyFont="1" applyBorder="1" applyAlignment="1" applyProtection="1">
      <alignment horizontal="right" vertical="center"/>
      <protection hidden="1"/>
    </xf>
    <xf numFmtId="0" fontId="6" fillId="0" borderId="1" xfId="2" applyFont="1" applyAlignment="1">
      <alignment horizontal="left" vertical="top" wrapText="1"/>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5" fillId="0" borderId="1" xfId="0" applyFont="1" applyBorder="1" applyAlignment="1">
      <alignment horizontal="left" vertical="center" wrapText="1"/>
    </xf>
    <xf numFmtId="0" fontId="5" fillId="0" borderId="0" xfId="0" applyFont="1" applyAlignment="1">
      <alignment vertical="top"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22" fillId="2" borderId="0" xfId="0" applyFont="1" applyFill="1" applyAlignment="1">
      <alignment vertical="center"/>
    </xf>
    <xf numFmtId="0" fontId="5" fillId="0" borderId="0" xfId="0" applyFont="1" applyAlignment="1">
      <alignment horizontal="right" vertical="top" wrapText="1"/>
    </xf>
    <xf numFmtId="0" fontId="5" fillId="0" borderId="0" xfId="0" applyFont="1" applyAlignment="1">
      <alignment vertical="top"/>
    </xf>
    <xf numFmtId="0" fontId="5" fillId="0" borderId="0" xfId="0" applyFont="1" applyAlignment="1">
      <alignment horizontal="left" vertical="top" wrapText="1"/>
    </xf>
    <xf numFmtId="1" fontId="5" fillId="2" borderId="2" xfId="0" applyNumberFormat="1" applyFont="1" applyFill="1" applyBorder="1" applyAlignment="1" applyProtection="1">
      <alignment vertical="center"/>
      <protection locked="0"/>
    </xf>
    <xf numFmtId="1" fontId="5" fillId="0" borderId="3" xfId="0" applyNumberFormat="1" applyFont="1" applyBorder="1" applyAlignment="1" applyProtection="1">
      <alignment vertical="center"/>
      <protection locked="0"/>
    </xf>
    <xf numFmtId="1" fontId="5" fillId="0" borderId="4" xfId="0" applyNumberFormat="1" applyFont="1" applyBorder="1" applyAlignment="1" applyProtection="1">
      <alignment vertical="center"/>
      <protection locked="0"/>
    </xf>
    <xf numFmtId="0" fontId="5" fillId="0" borderId="5" xfId="0" applyFont="1" applyBorder="1" applyAlignment="1">
      <alignment vertical="center" wrapText="1"/>
    </xf>
    <xf numFmtId="0" fontId="2" fillId="0" borderId="0" xfId="0" applyFont="1" applyAlignment="1">
      <alignment horizontal="left" vertical="center" wrapText="1"/>
    </xf>
    <xf numFmtId="0" fontId="21" fillId="0" borderId="0" xfId="0" applyFont="1" applyAlignment="1">
      <alignment horizontal="left" vertical="center"/>
    </xf>
    <xf numFmtId="0" fontId="1" fillId="0" borderId="0" xfId="0" applyFont="1" applyAlignment="1">
      <alignment horizontal="left" vertical="center" wrapText="1"/>
    </xf>
    <xf numFmtId="0" fontId="26" fillId="5" borderId="13" xfId="0" applyFont="1" applyFill="1" applyBorder="1" applyAlignment="1" applyProtection="1">
      <alignment horizontal="left" vertical="top" wrapText="1"/>
      <protection locked="0"/>
    </xf>
    <xf numFmtId="0" fontId="1" fillId="0" borderId="0" xfId="0" applyFont="1" applyAlignment="1">
      <alignment horizontal="left" vertical="top" wrapText="1"/>
    </xf>
    <xf numFmtId="0" fontId="2" fillId="0" borderId="0" xfId="0" applyFont="1" applyAlignment="1">
      <alignment horizontal="left" vertical="top" wrapText="1"/>
    </xf>
    <xf numFmtId="1" fontId="5" fillId="6" borderId="2" xfId="0" applyNumberFormat="1" applyFont="1" applyFill="1" applyBorder="1" applyAlignment="1" applyProtection="1">
      <alignment vertical="center"/>
      <protection hidden="1"/>
    </xf>
    <xf numFmtId="1" fontId="5" fillId="6" borderId="3" xfId="0" applyNumberFormat="1" applyFont="1" applyFill="1" applyBorder="1" applyAlignment="1" applyProtection="1">
      <alignment vertical="center"/>
      <protection hidden="1"/>
    </xf>
    <xf numFmtId="1" fontId="5" fillId="6" borderId="4" xfId="0" applyNumberFormat="1" applyFont="1" applyFill="1" applyBorder="1" applyAlignment="1" applyProtection="1">
      <alignment vertical="center"/>
      <protection hidden="1"/>
    </xf>
    <xf numFmtId="1" fontId="5" fillId="3" borderId="13" xfId="0" applyNumberFormat="1" applyFont="1" applyFill="1" applyBorder="1" applyAlignment="1" applyProtection="1">
      <alignment horizontal="center" vertical="center"/>
      <protection locked="0"/>
    </xf>
    <xf numFmtId="1" fontId="4" fillId="0" borderId="1" xfId="0" applyNumberFormat="1" applyFont="1" applyBorder="1" applyAlignment="1" applyProtection="1">
      <alignment horizontal="left" vertical="center"/>
      <protection locked="0"/>
    </xf>
    <xf numFmtId="1" fontId="6" fillId="0" borderId="1" xfId="0" applyNumberFormat="1" applyFont="1" applyBorder="1" applyAlignment="1" applyProtection="1">
      <alignment horizontal="left" vertical="center" wrapText="1"/>
      <protection locked="0"/>
    </xf>
    <xf numFmtId="1" fontId="5" fillId="0" borderId="1" xfId="0" applyNumberFormat="1" applyFont="1" applyBorder="1" applyAlignment="1" applyProtection="1">
      <alignment horizontal="left" vertical="center"/>
      <protection locked="0"/>
    </xf>
    <xf numFmtId="0" fontId="9" fillId="0" borderId="0" xfId="0" applyFont="1" applyAlignment="1">
      <alignment vertical="center"/>
    </xf>
    <xf numFmtId="0" fontId="9" fillId="0" borderId="0" xfId="0" applyFont="1" applyAlignment="1">
      <alignment horizontal="left" vertical="center"/>
    </xf>
    <xf numFmtId="1" fontId="9" fillId="2" borderId="2" xfId="0" applyNumberFormat="1" applyFont="1" applyFill="1" applyBorder="1" applyAlignment="1" applyProtection="1">
      <alignment horizontal="left" vertical="top"/>
      <protection locked="0"/>
    </xf>
    <xf numFmtId="1" fontId="9" fillId="2" borderId="3" xfId="0" applyNumberFormat="1" applyFont="1" applyFill="1" applyBorder="1" applyAlignment="1" applyProtection="1">
      <alignment horizontal="left" vertical="top"/>
      <protection locked="0"/>
    </xf>
    <xf numFmtId="1" fontId="9" fillId="2" borderId="4" xfId="0" applyNumberFormat="1" applyFont="1" applyFill="1" applyBorder="1" applyAlignment="1" applyProtection="1">
      <alignment horizontal="left" vertical="top"/>
      <protection locked="0"/>
    </xf>
    <xf numFmtId="0" fontId="4" fillId="0" borderId="0" xfId="0" applyFont="1" applyAlignment="1">
      <alignment horizontal="left" vertical="top" wrapText="1"/>
    </xf>
    <xf numFmtId="0" fontId="5" fillId="3" borderId="2" xfId="0" applyFont="1" applyFill="1" applyBorder="1" applyAlignment="1" applyProtection="1">
      <alignment horizontal="left" vertical="center"/>
      <protection locked="0"/>
    </xf>
    <xf numFmtId="0" fontId="5" fillId="3" borderId="3" xfId="0" applyFont="1" applyFill="1" applyBorder="1" applyAlignment="1" applyProtection="1">
      <alignment horizontal="left" vertical="center"/>
      <protection locked="0"/>
    </xf>
    <xf numFmtId="0" fontId="5" fillId="3" borderId="4"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6" fillId="0" borderId="0" xfId="0" applyFont="1" applyAlignment="1">
      <alignment horizontal="left" vertical="center"/>
    </xf>
    <xf numFmtId="0" fontId="5" fillId="2" borderId="8" xfId="0" applyFont="1" applyFill="1" applyBorder="1" applyAlignment="1" applyProtection="1">
      <alignment horizontal="left" vertical="top" wrapText="1"/>
      <protection locked="0"/>
    </xf>
    <xf numFmtId="0" fontId="5" fillId="2" borderId="9" xfId="0" applyFont="1" applyFill="1" applyBorder="1" applyAlignment="1" applyProtection="1">
      <alignment horizontal="left" vertical="top" wrapText="1"/>
      <protection locked="0"/>
    </xf>
    <xf numFmtId="0" fontId="5" fillId="2" borderId="5" xfId="0" applyFont="1" applyFill="1" applyBorder="1" applyAlignment="1" applyProtection="1">
      <alignment horizontal="left" vertical="top" wrapText="1"/>
      <protection locked="0"/>
    </xf>
    <xf numFmtId="0" fontId="5" fillId="2" borderId="1" xfId="0" applyFont="1" applyFill="1" applyBorder="1" applyAlignment="1" applyProtection="1">
      <alignment horizontal="left" vertical="top" wrapText="1"/>
      <protection locked="0"/>
    </xf>
    <xf numFmtId="0" fontId="5" fillId="2" borderId="6" xfId="0" applyFont="1" applyFill="1" applyBorder="1" applyAlignment="1" applyProtection="1">
      <alignment horizontal="left" vertical="top" wrapText="1"/>
      <protection locked="0"/>
    </xf>
    <xf numFmtId="0" fontId="5" fillId="2" borderId="10" xfId="0" applyFont="1" applyFill="1" applyBorder="1" applyAlignment="1" applyProtection="1">
      <alignment horizontal="left" vertical="top" wrapText="1"/>
      <protection locked="0"/>
    </xf>
    <xf numFmtId="0" fontId="5" fillId="2" borderId="11" xfId="0" applyFont="1" applyFill="1" applyBorder="1" applyAlignment="1" applyProtection="1">
      <alignment horizontal="left" vertical="top" wrapText="1"/>
      <protection locked="0"/>
    </xf>
    <xf numFmtId="0" fontId="5" fillId="2" borderId="12" xfId="0" applyFont="1" applyFill="1" applyBorder="1" applyAlignment="1" applyProtection="1">
      <alignment horizontal="left" vertical="top" wrapText="1"/>
      <protection locked="0"/>
    </xf>
    <xf numFmtId="0" fontId="5" fillId="0" borderId="6" xfId="0" applyFont="1" applyBorder="1" applyAlignment="1">
      <alignment vertical="center"/>
    </xf>
    <xf numFmtId="0" fontId="5" fillId="3" borderId="2" xfId="0" applyFont="1" applyFill="1" applyBorder="1" applyAlignment="1" applyProtection="1">
      <alignment horizontal="left" vertical="top" wrapText="1"/>
      <protection locked="0"/>
    </xf>
    <xf numFmtId="0" fontId="5" fillId="3" borderId="3" xfId="0" applyFont="1" applyFill="1" applyBorder="1" applyAlignment="1" applyProtection="1">
      <alignment horizontal="left" vertical="top"/>
      <protection locked="0"/>
    </xf>
    <xf numFmtId="0" fontId="5" fillId="3" borderId="4" xfId="0" applyFont="1" applyFill="1" applyBorder="1" applyAlignment="1" applyProtection="1">
      <alignment horizontal="left" vertical="top"/>
      <protection locked="0"/>
    </xf>
    <xf numFmtId="0" fontId="5" fillId="2" borderId="2"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5" fillId="2" borderId="4" xfId="0" applyFont="1" applyFill="1" applyBorder="1" applyAlignment="1" applyProtection="1">
      <alignment horizontal="left" vertical="center" wrapText="1"/>
      <protection locked="0"/>
    </xf>
    <xf numFmtId="0" fontId="5" fillId="3" borderId="2" xfId="0" applyFont="1" applyFill="1" applyBorder="1" applyAlignment="1" applyProtection="1">
      <alignment vertical="center" wrapText="1"/>
      <protection locked="0"/>
    </xf>
    <xf numFmtId="0" fontId="6" fillId="0" borderId="0" xfId="0" applyFont="1" applyAlignment="1">
      <alignment vertical="top"/>
    </xf>
    <xf numFmtId="0" fontId="5" fillId="3" borderId="3" xfId="0" applyFont="1" applyFill="1" applyBorder="1" applyAlignment="1" applyProtection="1">
      <alignment horizontal="left" vertical="top" wrapText="1"/>
      <protection locked="0"/>
    </xf>
    <xf numFmtId="0" fontId="5" fillId="3" borderId="4" xfId="0" applyFont="1" applyFill="1" applyBorder="1" applyAlignment="1" applyProtection="1">
      <alignment horizontal="left" vertical="top" wrapText="1"/>
      <protection locked="0"/>
    </xf>
    <xf numFmtId="0" fontId="5" fillId="3" borderId="2" xfId="0" applyFont="1" applyFill="1" applyBorder="1" applyAlignment="1" applyProtection="1">
      <alignment horizontal="left" vertical="top"/>
      <protection locked="0"/>
    </xf>
    <xf numFmtId="164" fontId="5" fillId="2" borderId="2" xfId="0" applyNumberFormat="1" applyFont="1" applyFill="1" applyBorder="1" applyAlignment="1" applyProtection="1">
      <alignment horizontal="right" vertical="center"/>
      <protection locked="0"/>
    </xf>
    <xf numFmtId="164" fontId="5" fillId="0" borderId="3" xfId="0" applyNumberFormat="1" applyFont="1" applyBorder="1" applyAlignment="1" applyProtection="1">
      <alignment horizontal="right" vertical="center"/>
      <protection locked="0"/>
    </xf>
    <xf numFmtId="164" fontId="5" fillId="0" borderId="4" xfId="0" applyNumberFormat="1" applyFont="1" applyBorder="1" applyAlignment="1" applyProtection="1">
      <alignment horizontal="right" vertical="center"/>
      <protection locked="0"/>
    </xf>
    <xf numFmtId="0" fontId="5" fillId="0" borderId="1" xfId="0" applyFont="1" applyBorder="1" applyAlignment="1">
      <alignment horizontal="right" vertical="center"/>
    </xf>
    <xf numFmtId="0" fontId="5" fillId="2" borderId="2" xfId="0" applyFont="1" applyFill="1" applyBorder="1" applyAlignment="1" applyProtection="1">
      <alignment horizontal="left" vertical="top"/>
      <protection locked="0"/>
    </xf>
    <xf numFmtId="0" fontId="5" fillId="0" borderId="3" xfId="0" applyFont="1" applyBorder="1" applyAlignment="1" applyProtection="1">
      <alignment horizontal="left" vertical="top"/>
      <protection locked="0"/>
    </xf>
    <xf numFmtId="0" fontId="5" fillId="0" borderId="4" xfId="0" applyFont="1" applyBorder="1" applyAlignment="1" applyProtection="1">
      <alignment horizontal="left" vertical="top"/>
      <protection locked="0"/>
    </xf>
    <xf numFmtId="164" fontId="5" fillId="0" borderId="1" xfId="0" applyNumberFormat="1" applyFont="1" applyBorder="1" applyAlignment="1" applyProtection="1">
      <alignment horizontal="center" vertical="center"/>
      <protection locked="0"/>
    </xf>
    <xf numFmtId="0" fontId="20" fillId="3" borderId="2" xfId="0" applyFont="1" applyFill="1" applyBorder="1" applyAlignment="1" applyProtection="1">
      <alignment horizontal="center" vertical="center" wrapText="1"/>
      <protection locked="0"/>
    </xf>
    <xf numFmtId="0" fontId="20" fillId="3" borderId="3" xfId="0" applyFont="1" applyFill="1" applyBorder="1" applyAlignment="1" applyProtection="1">
      <alignment horizontal="center" vertical="center" wrapText="1"/>
      <protection locked="0"/>
    </xf>
    <xf numFmtId="0" fontId="20" fillId="3" borderId="4"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left" vertical="top" wrapText="1"/>
      <protection locked="0"/>
    </xf>
    <xf numFmtId="0" fontId="5" fillId="2" borderId="3" xfId="0" applyFont="1" applyFill="1" applyBorder="1" applyAlignment="1" applyProtection="1">
      <alignment horizontal="left" vertical="top" wrapText="1"/>
      <protection locked="0"/>
    </xf>
    <xf numFmtId="0" fontId="5" fillId="2" borderId="4" xfId="0" applyFont="1" applyFill="1" applyBorder="1" applyAlignment="1" applyProtection="1">
      <alignment horizontal="left" vertical="top" wrapText="1"/>
      <protection locked="0"/>
    </xf>
    <xf numFmtId="0" fontId="5" fillId="0" borderId="1" xfId="0" applyFont="1" applyBorder="1" applyAlignment="1">
      <alignment vertical="center" wrapText="1"/>
    </xf>
    <xf numFmtId="0" fontId="6" fillId="0" borderId="1" xfId="2" applyFont="1" applyAlignment="1">
      <alignment vertical="top" wrapText="1"/>
    </xf>
    <xf numFmtId="0" fontId="16" fillId="0" borderId="0" xfId="0" applyFont="1" applyAlignment="1">
      <alignment vertical="center"/>
    </xf>
    <xf numFmtId="0" fontId="4" fillId="0" borderId="1" xfId="2" applyFont="1" applyAlignment="1">
      <alignment vertical="top" wrapText="1"/>
    </xf>
    <xf numFmtId="0" fontId="5" fillId="0" borderId="1" xfId="2" applyFont="1" applyAlignment="1">
      <alignment vertical="top"/>
    </xf>
    <xf numFmtId="0" fontId="12" fillId="0" borderId="1" xfId="0" applyFont="1" applyBorder="1" applyAlignment="1">
      <alignment vertical="top" wrapText="1"/>
    </xf>
    <xf numFmtId="0" fontId="5" fillId="0" borderId="0" xfId="0" applyFont="1" applyAlignment="1">
      <alignment horizontal="justify" vertical="center" wrapText="1"/>
    </xf>
    <xf numFmtId="0" fontId="17" fillId="0" borderId="1" xfId="1" applyFont="1" applyBorder="1" applyAlignment="1">
      <alignment horizontal="center" vertical="top"/>
    </xf>
    <xf numFmtId="0" fontId="17" fillId="0" borderId="1" xfId="1" applyFont="1" applyBorder="1" applyAlignment="1">
      <alignment vertical="center"/>
    </xf>
    <xf numFmtId="0" fontId="5" fillId="0" borderId="0" xfId="0" applyFont="1" applyAlignment="1">
      <alignment horizontal="justify" vertical="top" wrapText="1"/>
    </xf>
    <xf numFmtId="0" fontId="19" fillId="0" borderId="0" xfId="1" applyFont="1" applyAlignment="1">
      <alignment horizontal="justify" vertical="top" wrapText="1"/>
    </xf>
    <xf numFmtId="0" fontId="18" fillId="0" borderId="0" xfId="0" applyFont="1" applyAlignment="1">
      <alignment horizontal="justify" vertical="center" wrapText="1"/>
    </xf>
    <xf numFmtId="0" fontId="4" fillId="0" borderId="0" xfId="0" applyFont="1" applyAlignment="1">
      <alignment horizontal="justify" vertical="center" wrapText="1"/>
    </xf>
    <xf numFmtId="0" fontId="6" fillId="0" borderId="0" xfId="0" applyFont="1" applyAlignment="1">
      <alignment horizontal="right" vertical="center"/>
    </xf>
    <xf numFmtId="168" fontId="5" fillId="0" borderId="7" xfId="0" applyNumberFormat="1" applyFont="1" applyBorder="1" applyAlignment="1" applyProtection="1">
      <alignment vertical="center"/>
      <protection locked="0"/>
    </xf>
    <xf numFmtId="168" fontId="5" fillId="0" borderId="8" xfId="0" applyNumberFormat="1" applyFont="1" applyBorder="1" applyAlignment="1" applyProtection="1">
      <alignment vertical="center"/>
      <protection locked="0"/>
    </xf>
    <xf numFmtId="168" fontId="5" fillId="0" borderId="9" xfId="0" applyNumberFormat="1" applyFont="1" applyBorder="1" applyAlignment="1" applyProtection="1">
      <alignment vertical="center"/>
      <protection locked="0"/>
    </xf>
    <xf numFmtId="168" fontId="5" fillId="0" borderId="10" xfId="0" applyNumberFormat="1" applyFont="1" applyBorder="1" applyAlignment="1" applyProtection="1">
      <alignment vertical="center"/>
      <protection locked="0"/>
    </xf>
    <xf numFmtId="168" fontId="5" fillId="0" borderId="11" xfId="0" applyNumberFormat="1" applyFont="1" applyBorder="1" applyAlignment="1" applyProtection="1">
      <alignment vertical="center"/>
      <protection locked="0"/>
    </xf>
    <xf numFmtId="168" fontId="5" fillId="0" borderId="12" xfId="0" applyNumberFormat="1" applyFont="1" applyBorder="1" applyAlignment="1" applyProtection="1">
      <alignment vertical="center"/>
      <protection locked="0"/>
    </xf>
    <xf numFmtId="0" fontId="13" fillId="0" borderId="0" xfId="0" applyFont="1" applyAlignment="1">
      <alignment horizontal="right" vertical="center"/>
    </xf>
    <xf numFmtId="0" fontId="18" fillId="0" borderId="0" xfId="0" applyFont="1" applyAlignment="1">
      <alignment horizontal="justify" vertical="center"/>
    </xf>
    <xf numFmtId="0" fontId="5" fillId="0" borderId="0" xfId="0" applyFont="1" applyAlignment="1">
      <alignment horizontal="justify" vertical="center"/>
    </xf>
    <xf numFmtId="0" fontId="5" fillId="0" borderId="1" xfId="0" applyFont="1" applyBorder="1" applyAlignment="1">
      <alignment horizontal="right" vertical="top" wrapText="1"/>
    </xf>
    <xf numFmtId="0" fontId="5" fillId="2" borderId="7" xfId="0" applyFont="1" applyFill="1" applyBorder="1" applyAlignment="1" applyProtection="1">
      <alignment horizontal="left" vertical="top"/>
      <protection locked="0"/>
    </xf>
    <xf numFmtId="0" fontId="5" fillId="0" borderId="8" xfId="0" applyFont="1" applyBorder="1" applyAlignment="1" applyProtection="1">
      <alignment horizontal="left" vertical="top"/>
      <protection locked="0"/>
    </xf>
    <xf numFmtId="0" fontId="5" fillId="0" borderId="9" xfId="0" applyFont="1" applyBorder="1" applyAlignment="1" applyProtection="1">
      <alignment horizontal="left" vertical="top"/>
      <protection locked="0"/>
    </xf>
    <xf numFmtId="0" fontId="5" fillId="0" borderId="10" xfId="0" applyFont="1" applyBorder="1" applyAlignment="1" applyProtection="1">
      <alignment horizontal="left" vertical="top"/>
      <protection locked="0"/>
    </xf>
    <xf numFmtId="0" fontId="5" fillId="0" borderId="11" xfId="0" applyFont="1" applyBorder="1" applyAlignment="1" applyProtection="1">
      <alignment horizontal="left" vertical="top"/>
      <protection locked="0"/>
    </xf>
    <xf numFmtId="0" fontId="5" fillId="0" borderId="12" xfId="0" applyFont="1" applyBorder="1" applyAlignment="1" applyProtection="1">
      <alignment horizontal="left" vertical="top"/>
      <protection locked="0"/>
    </xf>
  </cellXfs>
  <cellStyles count="3">
    <cellStyle name="Hyperlink" xfId="1" builtinId="8"/>
    <cellStyle name="Standaard" xfId="0" builtinId="0"/>
    <cellStyle name="Standaard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26</xdr:col>
      <xdr:colOff>66675</xdr:colOff>
      <xdr:row>699</xdr:row>
      <xdr:rowOff>9525</xdr:rowOff>
    </xdr:from>
    <xdr:ext cx="142875" cy="209550"/>
    <xdr:sp macro="" textlink="">
      <xdr:nvSpPr>
        <xdr:cNvPr id="3" name="Shape 3">
          <a:extLst>
            <a:ext uri="{FF2B5EF4-FFF2-40B4-BE49-F238E27FC236}">
              <a16:creationId xmlns:a16="http://schemas.microsoft.com/office/drawing/2014/main" id="{00000000-0008-0000-0000-000003000000}"/>
            </a:ext>
          </a:extLst>
        </xdr:cNvPr>
        <xdr:cNvSpPr txBox="1"/>
      </xdr:nvSpPr>
      <xdr:spPr>
        <a:xfrm>
          <a:off x="3990975" y="101069775"/>
          <a:ext cx="142875" cy="2095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63</xdr:col>
      <xdr:colOff>695325</xdr:colOff>
      <xdr:row>14</xdr:row>
      <xdr:rowOff>57150</xdr:rowOff>
    </xdr:from>
    <xdr:ext cx="184731" cy="264560"/>
    <xdr:sp macro="" textlink="">
      <xdr:nvSpPr>
        <xdr:cNvPr id="4" name="Tekstvak 3">
          <a:extLst>
            <a:ext uri="{FF2B5EF4-FFF2-40B4-BE49-F238E27FC236}">
              <a16:creationId xmlns:a16="http://schemas.microsoft.com/office/drawing/2014/main" id="{00000000-0008-0000-0000-000004000000}"/>
            </a:ext>
          </a:extLst>
        </xdr:cNvPr>
        <xdr:cNvSpPr txBox="1"/>
      </xdr:nvSpPr>
      <xdr:spPr>
        <a:xfrm>
          <a:off x="13706475" y="258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BE" sz="1100"/>
        </a:p>
      </xdr:txBody>
    </xdr:sp>
    <xdr:clientData/>
  </xdr:oneCellAnchor>
  <mc:AlternateContent xmlns:mc="http://schemas.openxmlformats.org/markup-compatibility/2006">
    <mc:Choice xmlns:a14="http://schemas.microsoft.com/office/drawing/2010/main" Requires="a14">
      <xdr:twoCellAnchor editAs="oneCell">
        <xdr:from>
          <xdr:col>0</xdr:col>
          <xdr:colOff>161925</xdr:colOff>
          <xdr:row>29</xdr:row>
          <xdr:rowOff>180975</xdr:rowOff>
        </xdr:from>
        <xdr:to>
          <xdr:col>2</xdr:col>
          <xdr:colOff>123825</xdr:colOff>
          <xdr:row>32</xdr:row>
          <xdr:rowOff>28575</xdr:rowOff>
        </xdr:to>
        <xdr:sp macro="" textlink="">
          <xdr:nvSpPr>
            <xdr:cNvPr id="1026" name="RB_OnderwijsNet_Vrij"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29</xdr:row>
          <xdr:rowOff>180975</xdr:rowOff>
        </xdr:from>
        <xdr:to>
          <xdr:col>16</xdr:col>
          <xdr:colOff>123825</xdr:colOff>
          <xdr:row>32</xdr:row>
          <xdr:rowOff>28575</xdr:rowOff>
        </xdr:to>
        <xdr:sp macro="" textlink="">
          <xdr:nvSpPr>
            <xdr:cNvPr id="1027" name="RB_OnderwijsNet_Gem"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29</xdr:row>
          <xdr:rowOff>180975</xdr:rowOff>
        </xdr:from>
        <xdr:to>
          <xdr:col>30</xdr:col>
          <xdr:colOff>123825</xdr:colOff>
          <xdr:row>32</xdr:row>
          <xdr:rowOff>28575</xdr:rowOff>
        </xdr:to>
        <xdr:sp macro="" textlink="">
          <xdr:nvSpPr>
            <xdr:cNvPr id="1028" name="RB_OnderwijsNet_Prov"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62</xdr:row>
          <xdr:rowOff>0</xdr:rowOff>
        </xdr:from>
        <xdr:to>
          <xdr:col>2</xdr:col>
          <xdr:colOff>123825</xdr:colOff>
          <xdr:row>64</xdr:row>
          <xdr:rowOff>9525</xdr:rowOff>
        </xdr:to>
        <xdr:sp macro="" textlink="">
          <xdr:nvSpPr>
            <xdr:cNvPr id="1029" name="RB_Op_Wachtlijst_True"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64</xdr:row>
          <xdr:rowOff>0</xdr:rowOff>
        </xdr:from>
        <xdr:to>
          <xdr:col>2</xdr:col>
          <xdr:colOff>123825</xdr:colOff>
          <xdr:row>66</xdr:row>
          <xdr:rowOff>9525</xdr:rowOff>
        </xdr:to>
        <xdr:sp macro="" textlink="">
          <xdr:nvSpPr>
            <xdr:cNvPr id="1030" name="RB_Op_Wachtlijst_False"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166</xdr:row>
          <xdr:rowOff>0</xdr:rowOff>
        </xdr:from>
        <xdr:to>
          <xdr:col>2</xdr:col>
          <xdr:colOff>123825</xdr:colOff>
          <xdr:row>169</xdr:row>
          <xdr:rowOff>38100</xdr:rowOff>
        </xdr:to>
        <xdr:sp macro="" textlink="">
          <xdr:nvSpPr>
            <xdr:cNvPr id="1031" name="RB_CritRationalisatieProgr_True"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167</xdr:row>
          <xdr:rowOff>180975</xdr:rowOff>
        </xdr:from>
        <xdr:to>
          <xdr:col>2</xdr:col>
          <xdr:colOff>123825</xdr:colOff>
          <xdr:row>170</xdr:row>
          <xdr:rowOff>28575</xdr:rowOff>
        </xdr:to>
        <xdr:sp macro="" textlink="">
          <xdr:nvSpPr>
            <xdr:cNvPr id="1032" name="RB_CritRationalisatieProgr_F"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174</xdr:row>
          <xdr:rowOff>0</xdr:rowOff>
        </xdr:from>
        <xdr:to>
          <xdr:col>2</xdr:col>
          <xdr:colOff>123825</xdr:colOff>
          <xdr:row>176</xdr:row>
          <xdr:rowOff>9525</xdr:rowOff>
        </xdr:to>
        <xdr:sp macro="" textlink="">
          <xdr:nvSpPr>
            <xdr:cNvPr id="1033" name="RB_Eigenaar"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175</xdr:row>
          <xdr:rowOff>152400</xdr:rowOff>
        </xdr:from>
        <xdr:to>
          <xdr:col>2</xdr:col>
          <xdr:colOff>123825</xdr:colOff>
          <xdr:row>177</xdr:row>
          <xdr:rowOff>152400</xdr:rowOff>
        </xdr:to>
        <xdr:sp macro="" textlink="">
          <xdr:nvSpPr>
            <xdr:cNvPr id="1034" name="RB_HouderZakelijkRecht"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177</xdr:row>
          <xdr:rowOff>152400</xdr:rowOff>
        </xdr:from>
        <xdr:to>
          <xdr:col>2</xdr:col>
          <xdr:colOff>123825</xdr:colOff>
          <xdr:row>179</xdr:row>
          <xdr:rowOff>161925</xdr:rowOff>
        </xdr:to>
        <xdr:sp macro="" textlink="">
          <xdr:nvSpPr>
            <xdr:cNvPr id="1035" name="RB_HouderOptieZakelijkRecht"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183</xdr:row>
          <xdr:rowOff>0</xdr:rowOff>
        </xdr:from>
        <xdr:to>
          <xdr:col>2</xdr:col>
          <xdr:colOff>123825</xdr:colOff>
          <xdr:row>185</xdr:row>
          <xdr:rowOff>9525</xdr:rowOff>
        </xdr:to>
        <xdr:sp macro="" textlink="">
          <xdr:nvSpPr>
            <xdr:cNvPr id="1036" name="RB_BeschikSchoolgebVrij_True"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184</xdr:row>
          <xdr:rowOff>152400</xdr:rowOff>
        </xdr:from>
        <xdr:to>
          <xdr:col>2</xdr:col>
          <xdr:colOff>123825</xdr:colOff>
          <xdr:row>186</xdr:row>
          <xdr:rowOff>161925</xdr:rowOff>
        </xdr:to>
        <xdr:sp macro="" textlink="">
          <xdr:nvSpPr>
            <xdr:cNvPr id="1037" name="RB_BeschikSchoolgebVrij_False"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210</xdr:row>
          <xdr:rowOff>9525</xdr:rowOff>
        </xdr:from>
        <xdr:to>
          <xdr:col>2</xdr:col>
          <xdr:colOff>95250</xdr:colOff>
          <xdr:row>212</xdr:row>
          <xdr:rowOff>19050</xdr:rowOff>
        </xdr:to>
        <xdr:sp macro="" textlink="">
          <xdr:nvSpPr>
            <xdr:cNvPr id="1038" name="CB_Nieuwbouw"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212</xdr:row>
          <xdr:rowOff>9525</xdr:rowOff>
        </xdr:from>
        <xdr:to>
          <xdr:col>2</xdr:col>
          <xdr:colOff>85725</xdr:colOff>
          <xdr:row>214</xdr:row>
          <xdr:rowOff>19050</xdr:rowOff>
        </xdr:to>
        <xdr:sp macro="" textlink="">
          <xdr:nvSpPr>
            <xdr:cNvPr id="1039" name="CB_Verbouwingswerken"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33</xdr:row>
          <xdr:rowOff>180975</xdr:rowOff>
        </xdr:from>
        <xdr:to>
          <xdr:col>2</xdr:col>
          <xdr:colOff>123825</xdr:colOff>
          <xdr:row>37</xdr:row>
          <xdr:rowOff>28575</xdr:rowOff>
        </xdr:to>
        <xdr:sp macro="" textlink="">
          <xdr:nvSpPr>
            <xdr:cNvPr id="1040" name="RB_Prov_Ant"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35</xdr:row>
          <xdr:rowOff>152400</xdr:rowOff>
        </xdr:from>
        <xdr:to>
          <xdr:col>2</xdr:col>
          <xdr:colOff>123825</xdr:colOff>
          <xdr:row>38</xdr:row>
          <xdr:rowOff>0</xdr:rowOff>
        </xdr:to>
        <xdr:sp macro="" textlink="">
          <xdr:nvSpPr>
            <xdr:cNvPr id="1041" name="RB_Prov_BHG"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33</xdr:row>
          <xdr:rowOff>180975</xdr:rowOff>
        </xdr:from>
        <xdr:to>
          <xdr:col>16</xdr:col>
          <xdr:colOff>123825</xdr:colOff>
          <xdr:row>37</xdr:row>
          <xdr:rowOff>28575</xdr:rowOff>
        </xdr:to>
        <xdr:sp macro="" textlink="">
          <xdr:nvSpPr>
            <xdr:cNvPr id="1042" name="RB_Prov_Lim"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35</xdr:row>
          <xdr:rowOff>152400</xdr:rowOff>
        </xdr:from>
        <xdr:to>
          <xdr:col>16</xdr:col>
          <xdr:colOff>123825</xdr:colOff>
          <xdr:row>38</xdr:row>
          <xdr:rowOff>0</xdr:rowOff>
        </xdr:to>
        <xdr:sp macro="" textlink="">
          <xdr:nvSpPr>
            <xdr:cNvPr id="1043" name="RB_Prov_OV"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33</xdr:row>
          <xdr:rowOff>180975</xdr:rowOff>
        </xdr:from>
        <xdr:to>
          <xdr:col>30</xdr:col>
          <xdr:colOff>123825</xdr:colOff>
          <xdr:row>37</xdr:row>
          <xdr:rowOff>28575</xdr:rowOff>
        </xdr:to>
        <xdr:sp macro="" textlink="">
          <xdr:nvSpPr>
            <xdr:cNvPr id="1044" name="RB_Prov_VB"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35</xdr:row>
          <xdr:rowOff>152400</xdr:rowOff>
        </xdr:from>
        <xdr:to>
          <xdr:col>30</xdr:col>
          <xdr:colOff>123825</xdr:colOff>
          <xdr:row>38</xdr:row>
          <xdr:rowOff>0</xdr:rowOff>
        </xdr:to>
        <xdr:sp macro="" textlink="">
          <xdr:nvSpPr>
            <xdr:cNvPr id="1045" name="RB_Prov_WV"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56</xdr:row>
          <xdr:rowOff>161925</xdr:rowOff>
        </xdr:from>
        <xdr:to>
          <xdr:col>2</xdr:col>
          <xdr:colOff>123825</xdr:colOff>
          <xdr:row>59</xdr:row>
          <xdr:rowOff>9525</xdr:rowOff>
        </xdr:to>
        <xdr:sp macro="" textlink="">
          <xdr:nvSpPr>
            <xdr:cNvPr id="1046" name="RB_Diko_True"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58</xdr:row>
          <xdr:rowOff>0</xdr:rowOff>
        </xdr:from>
        <xdr:to>
          <xdr:col>2</xdr:col>
          <xdr:colOff>123825</xdr:colOff>
          <xdr:row>60</xdr:row>
          <xdr:rowOff>38100</xdr:rowOff>
        </xdr:to>
        <xdr:sp macro="" textlink="">
          <xdr:nvSpPr>
            <xdr:cNvPr id="1047" name="RB_Diko_False"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119</xdr:row>
          <xdr:rowOff>0</xdr:rowOff>
        </xdr:from>
        <xdr:to>
          <xdr:col>2</xdr:col>
          <xdr:colOff>123825</xdr:colOff>
          <xdr:row>122</xdr:row>
          <xdr:rowOff>38100</xdr:rowOff>
        </xdr:to>
        <xdr:sp macro="" textlink="">
          <xdr:nvSpPr>
            <xdr:cNvPr id="1048" name="Check Box 48"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121</xdr:row>
          <xdr:rowOff>0</xdr:rowOff>
        </xdr:from>
        <xdr:to>
          <xdr:col>2</xdr:col>
          <xdr:colOff>123825</xdr:colOff>
          <xdr:row>123</xdr:row>
          <xdr:rowOff>38100</xdr:rowOff>
        </xdr:to>
        <xdr:sp macro="" textlink="">
          <xdr:nvSpPr>
            <xdr:cNvPr id="1049" name="Check Box 49"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127</xdr:row>
          <xdr:rowOff>0</xdr:rowOff>
        </xdr:from>
        <xdr:to>
          <xdr:col>2</xdr:col>
          <xdr:colOff>123825</xdr:colOff>
          <xdr:row>130</xdr:row>
          <xdr:rowOff>38100</xdr:rowOff>
        </xdr:to>
        <xdr:sp macro="" textlink="">
          <xdr:nvSpPr>
            <xdr:cNvPr id="1050" name="RB_CoordinerendeMacht_True"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129</xdr:row>
          <xdr:rowOff>0</xdr:rowOff>
        </xdr:from>
        <xdr:to>
          <xdr:col>2</xdr:col>
          <xdr:colOff>123825</xdr:colOff>
          <xdr:row>131</xdr:row>
          <xdr:rowOff>38100</xdr:rowOff>
        </xdr:to>
        <xdr:sp macro="" textlink="">
          <xdr:nvSpPr>
            <xdr:cNvPr id="1051" name="RB_CoordinerendeMacht_False"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119</xdr:row>
          <xdr:rowOff>0</xdr:rowOff>
        </xdr:from>
        <xdr:to>
          <xdr:col>2</xdr:col>
          <xdr:colOff>123825</xdr:colOff>
          <xdr:row>122</xdr:row>
          <xdr:rowOff>38100</xdr:rowOff>
        </xdr:to>
        <xdr:sp macro="" textlink="">
          <xdr:nvSpPr>
            <xdr:cNvPr id="1052" name="Check Box 52"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119</xdr:row>
          <xdr:rowOff>0</xdr:rowOff>
        </xdr:from>
        <xdr:to>
          <xdr:col>2</xdr:col>
          <xdr:colOff>123825</xdr:colOff>
          <xdr:row>122</xdr:row>
          <xdr:rowOff>38100</xdr:rowOff>
        </xdr:to>
        <xdr:sp macro="" textlink="">
          <xdr:nvSpPr>
            <xdr:cNvPr id="1053" name="RB_Samen_Met_Andere_IM_True"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121</xdr:row>
          <xdr:rowOff>0</xdr:rowOff>
        </xdr:from>
        <xdr:to>
          <xdr:col>2</xdr:col>
          <xdr:colOff>123825</xdr:colOff>
          <xdr:row>123</xdr:row>
          <xdr:rowOff>38100</xdr:rowOff>
        </xdr:to>
        <xdr:sp macro="" textlink="">
          <xdr:nvSpPr>
            <xdr:cNvPr id="1054" name="RB_Samen_Met_Andere_IM_False"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159</xdr:row>
          <xdr:rowOff>0</xdr:rowOff>
        </xdr:from>
        <xdr:to>
          <xdr:col>2</xdr:col>
          <xdr:colOff>123825</xdr:colOff>
          <xdr:row>161</xdr:row>
          <xdr:rowOff>9525</xdr:rowOff>
        </xdr:to>
        <xdr:sp macro="" textlink="">
          <xdr:nvSpPr>
            <xdr:cNvPr id="1055" name="RB_Samen_Met_Andere_OI_True"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161</xdr:row>
          <xdr:rowOff>0</xdr:rowOff>
        </xdr:from>
        <xdr:to>
          <xdr:col>2</xdr:col>
          <xdr:colOff>123825</xdr:colOff>
          <xdr:row>162</xdr:row>
          <xdr:rowOff>38100</xdr:rowOff>
        </xdr:to>
        <xdr:sp macro="" textlink="">
          <xdr:nvSpPr>
            <xdr:cNvPr id="1056" name="RB_Samen_Met_Andere_OI_False"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288</xdr:row>
          <xdr:rowOff>142875</xdr:rowOff>
        </xdr:from>
        <xdr:to>
          <xdr:col>2</xdr:col>
          <xdr:colOff>104775</xdr:colOff>
          <xdr:row>292</xdr:row>
          <xdr:rowOff>19050</xdr:rowOff>
        </xdr:to>
        <xdr:sp macro="" textlink="">
          <xdr:nvSpPr>
            <xdr:cNvPr id="1057" name="RB_SamenWerking_OV_PS_True"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290</xdr:row>
          <xdr:rowOff>190500</xdr:rowOff>
        </xdr:from>
        <xdr:to>
          <xdr:col>2</xdr:col>
          <xdr:colOff>133350</xdr:colOff>
          <xdr:row>292</xdr:row>
          <xdr:rowOff>152400</xdr:rowOff>
        </xdr:to>
        <xdr:sp macro="" textlink="">
          <xdr:nvSpPr>
            <xdr:cNvPr id="1058" name="RB_SamenWerking_OV_PS_False"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281</xdr:row>
          <xdr:rowOff>0</xdr:rowOff>
        </xdr:from>
        <xdr:to>
          <xdr:col>2</xdr:col>
          <xdr:colOff>123825</xdr:colOff>
          <xdr:row>283</xdr:row>
          <xdr:rowOff>0</xdr:rowOff>
        </xdr:to>
        <xdr:sp macro="" textlink="">
          <xdr:nvSpPr>
            <xdr:cNvPr id="1059" name="RB_Schadeloosstelling_True"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285</xdr:row>
          <xdr:rowOff>0</xdr:rowOff>
        </xdr:from>
        <xdr:to>
          <xdr:col>2</xdr:col>
          <xdr:colOff>123825</xdr:colOff>
          <xdr:row>287</xdr:row>
          <xdr:rowOff>9525</xdr:rowOff>
        </xdr:to>
        <xdr:sp macro="" textlink="">
          <xdr:nvSpPr>
            <xdr:cNvPr id="1060" name="RB_Schadeloosstelling_False"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295</xdr:row>
          <xdr:rowOff>0</xdr:rowOff>
        </xdr:from>
        <xdr:to>
          <xdr:col>2</xdr:col>
          <xdr:colOff>123825</xdr:colOff>
          <xdr:row>297</xdr:row>
          <xdr:rowOff>9525</xdr:rowOff>
        </xdr:to>
        <xdr:sp macro="" textlink="">
          <xdr:nvSpPr>
            <xdr:cNvPr id="1061" name="CB_Dienst_Onr_Erfgoed"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297</xdr:row>
          <xdr:rowOff>0</xdr:rowOff>
        </xdr:from>
        <xdr:to>
          <xdr:col>2</xdr:col>
          <xdr:colOff>123825</xdr:colOff>
          <xdr:row>299</xdr:row>
          <xdr:rowOff>9525</xdr:rowOff>
        </xdr:to>
        <xdr:sp macro="" textlink="">
          <xdr:nvSpPr>
            <xdr:cNvPr id="1062" name="CB_VIPA"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299</xdr:row>
          <xdr:rowOff>0</xdr:rowOff>
        </xdr:from>
        <xdr:to>
          <xdr:col>2</xdr:col>
          <xdr:colOff>123825</xdr:colOff>
          <xdr:row>301</xdr:row>
          <xdr:rowOff>9525</xdr:rowOff>
        </xdr:to>
        <xdr:sp macro="" textlink="">
          <xdr:nvSpPr>
            <xdr:cNvPr id="1063" name="CB_VGC"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303</xdr:row>
          <xdr:rowOff>0</xdr:rowOff>
        </xdr:from>
        <xdr:to>
          <xdr:col>2</xdr:col>
          <xdr:colOff>123825</xdr:colOff>
          <xdr:row>305</xdr:row>
          <xdr:rowOff>9525</xdr:rowOff>
        </xdr:to>
        <xdr:sp macro="" textlink="">
          <xdr:nvSpPr>
            <xdr:cNvPr id="1064" name="CB_Andere_Overheden"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554</xdr:row>
          <xdr:rowOff>0</xdr:rowOff>
        </xdr:from>
        <xdr:to>
          <xdr:col>35</xdr:col>
          <xdr:colOff>38100</xdr:colOff>
          <xdr:row>556</xdr:row>
          <xdr:rowOff>9525</xdr:rowOff>
        </xdr:to>
        <xdr:sp macro="" textlink="">
          <xdr:nvSpPr>
            <xdr:cNvPr id="1065" name="CB_GebAfgebrOntrGesubAGIOnGeb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556</xdr:row>
          <xdr:rowOff>0</xdr:rowOff>
        </xdr:from>
        <xdr:to>
          <xdr:col>35</xdr:col>
          <xdr:colOff>38100</xdr:colOff>
          <xdr:row>557</xdr:row>
          <xdr:rowOff>38100</xdr:rowOff>
        </xdr:to>
        <xdr:sp macro="" textlink="">
          <xdr:nvSpPr>
            <xdr:cNvPr id="1066" name="CB_GebAfgebrOntrGesubAGIOnGeb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580</xdr:row>
          <xdr:rowOff>0</xdr:rowOff>
        </xdr:from>
        <xdr:to>
          <xdr:col>35</xdr:col>
          <xdr:colOff>38100</xdr:colOff>
          <xdr:row>582</xdr:row>
          <xdr:rowOff>9525</xdr:rowOff>
        </xdr:to>
        <xdr:sp macro="" textlink="">
          <xdr:nvSpPr>
            <xdr:cNvPr id="1067" name="CB_LokLOAfgebrOntrGesubAGIOnG1"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582</xdr:row>
          <xdr:rowOff>0</xdr:rowOff>
        </xdr:from>
        <xdr:to>
          <xdr:col>35</xdr:col>
          <xdr:colOff>38100</xdr:colOff>
          <xdr:row>583</xdr:row>
          <xdr:rowOff>38100</xdr:rowOff>
        </xdr:to>
        <xdr:sp macro="" textlink="">
          <xdr:nvSpPr>
            <xdr:cNvPr id="1068" name="CB_LokLOAfgebrOntrGesubAGIOnG2"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51</xdr:row>
          <xdr:rowOff>409575</xdr:rowOff>
        </xdr:from>
        <xdr:to>
          <xdr:col>2</xdr:col>
          <xdr:colOff>123825</xdr:colOff>
          <xdr:row>54</xdr:row>
          <xdr:rowOff>38100</xdr:rowOff>
        </xdr:to>
        <xdr:sp macro="" textlink="">
          <xdr:nvSpPr>
            <xdr:cNvPr id="1069" name="RB_Minder_Dan_125D_True"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53</xdr:row>
          <xdr:rowOff>0</xdr:rowOff>
        </xdr:from>
        <xdr:to>
          <xdr:col>2</xdr:col>
          <xdr:colOff>123825</xdr:colOff>
          <xdr:row>55</xdr:row>
          <xdr:rowOff>38100</xdr:rowOff>
        </xdr:to>
        <xdr:sp macro="" textlink="">
          <xdr:nvSpPr>
            <xdr:cNvPr id="1070" name="RB_Minder_Dan_125D_False"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308</xdr:row>
          <xdr:rowOff>9525</xdr:rowOff>
        </xdr:from>
        <xdr:to>
          <xdr:col>3</xdr:col>
          <xdr:colOff>0</xdr:colOff>
          <xdr:row>310</xdr:row>
          <xdr:rowOff>152400</xdr:rowOff>
        </xdr:to>
        <xdr:sp macro="" textlink="">
          <xdr:nvSpPr>
            <xdr:cNvPr id="1074" name="Check Box 84"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307</xdr:row>
          <xdr:rowOff>180975</xdr:rowOff>
        </xdr:from>
        <xdr:to>
          <xdr:col>3</xdr:col>
          <xdr:colOff>0</xdr:colOff>
          <xdr:row>309</xdr:row>
          <xdr:rowOff>28575</xdr:rowOff>
        </xdr:to>
        <xdr:sp macro="" textlink="">
          <xdr:nvSpPr>
            <xdr:cNvPr id="1075" name="Check Box 85"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42</xdr:row>
          <xdr:rowOff>0</xdr:rowOff>
        </xdr:from>
        <xdr:to>
          <xdr:col>2</xdr:col>
          <xdr:colOff>123825</xdr:colOff>
          <xdr:row>45</xdr:row>
          <xdr:rowOff>47625</xdr:rowOff>
        </xdr:to>
        <xdr:sp macro="" textlink="">
          <xdr:nvSpPr>
            <xdr:cNvPr id="1076" name="RB_Standaardprocedure"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44</xdr:row>
          <xdr:rowOff>0</xdr:rowOff>
        </xdr:from>
        <xdr:to>
          <xdr:col>2</xdr:col>
          <xdr:colOff>123825</xdr:colOff>
          <xdr:row>47</xdr:row>
          <xdr:rowOff>19050</xdr:rowOff>
        </xdr:to>
        <xdr:sp macro="" textlink="">
          <xdr:nvSpPr>
            <xdr:cNvPr id="1077" name="Check Box 87"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44</xdr:row>
          <xdr:rowOff>0</xdr:rowOff>
        </xdr:from>
        <xdr:to>
          <xdr:col>2</xdr:col>
          <xdr:colOff>123825</xdr:colOff>
          <xdr:row>47</xdr:row>
          <xdr:rowOff>19050</xdr:rowOff>
        </xdr:to>
        <xdr:sp macro="" textlink="">
          <xdr:nvSpPr>
            <xdr:cNvPr id="1078" name="Check Box 88"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44</xdr:row>
          <xdr:rowOff>0</xdr:rowOff>
        </xdr:from>
        <xdr:to>
          <xdr:col>2</xdr:col>
          <xdr:colOff>123825</xdr:colOff>
          <xdr:row>47</xdr:row>
          <xdr:rowOff>19050</xdr:rowOff>
        </xdr:to>
        <xdr:sp macro="" textlink="">
          <xdr:nvSpPr>
            <xdr:cNvPr id="1079" name="RB_Verkorteprocedure"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48</xdr:row>
          <xdr:rowOff>0</xdr:rowOff>
        </xdr:from>
        <xdr:to>
          <xdr:col>2</xdr:col>
          <xdr:colOff>123825</xdr:colOff>
          <xdr:row>50</xdr:row>
          <xdr:rowOff>19050</xdr:rowOff>
        </xdr:to>
        <xdr:sp macro="" textlink="">
          <xdr:nvSpPr>
            <xdr:cNvPr id="1080" name="CB_Spoedprocedure"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46</xdr:row>
          <xdr:rowOff>0</xdr:rowOff>
        </xdr:from>
        <xdr:to>
          <xdr:col>2</xdr:col>
          <xdr:colOff>123825</xdr:colOff>
          <xdr:row>49</xdr:row>
          <xdr:rowOff>19050</xdr:rowOff>
        </xdr:to>
        <xdr:sp macro="" textlink="">
          <xdr:nvSpPr>
            <xdr:cNvPr id="1081" name="CB_VerkorteprocedureSanitair"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217</xdr:row>
          <xdr:rowOff>19050</xdr:rowOff>
        </xdr:from>
        <xdr:to>
          <xdr:col>2</xdr:col>
          <xdr:colOff>133350</xdr:colOff>
          <xdr:row>220</xdr:row>
          <xdr:rowOff>0</xdr:rowOff>
        </xdr:to>
        <xdr:sp macro="" textlink="">
          <xdr:nvSpPr>
            <xdr:cNvPr id="1082" name="CB_Leslokalen"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219</xdr:row>
          <xdr:rowOff>9525</xdr:rowOff>
        </xdr:from>
        <xdr:to>
          <xdr:col>2</xdr:col>
          <xdr:colOff>133350</xdr:colOff>
          <xdr:row>221</xdr:row>
          <xdr:rowOff>19050</xdr:rowOff>
        </xdr:to>
        <xdr:sp macro="" textlink="">
          <xdr:nvSpPr>
            <xdr:cNvPr id="1083" name="CB_Werkplaatsen"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221</xdr:row>
          <xdr:rowOff>19050</xdr:rowOff>
        </xdr:from>
        <xdr:to>
          <xdr:col>2</xdr:col>
          <xdr:colOff>133350</xdr:colOff>
          <xdr:row>224</xdr:row>
          <xdr:rowOff>0</xdr:rowOff>
        </xdr:to>
        <xdr:sp macro="" textlink="">
          <xdr:nvSpPr>
            <xdr:cNvPr id="1084" name="CB_Nieuwbouw"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223</xdr:row>
          <xdr:rowOff>0</xdr:rowOff>
        </xdr:from>
        <xdr:to>
          <xdr:col>2</xdr:col>
          <xdr:colOff>133350</xdr:colOff>
          <xdr:row>225</xdr:row>
          <xdr:rowOff>9525</xdr:rowOff>
        </xdr:to>
        <xdr:sp macro="" textlink="">
          <xdr:nvSpPr>
            <xdr:cNvPr id="1085" name="CB_Nieuwbouw"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225</xdr:row>
          <xdr:rowOff>9525</xdr:rowOff>
        </xdr:from>
        <xdr:to>
          <xdr:col>2</xdr:col>
          <xdr:colOff>133350</xdr:colOff>
          <xdr:row>227</xdr:row>
          <xdr:rowOff>19050</xdr:rowOff>
        </xdr:to>
        <xdr:sp macro="" textlink="">
          <xdr:nvSpPr>
            <xdr:cNvPr id="1086" name="CB_Sanitair"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227</xdr:row>
          <xdr:rowOff>9525</xdr:rowOff>
        </xdr:from>
        <xdr:to>
          <xdr:col>2</xdr:col>
          <xdr:colOff>133350</xdr:colOff>
          <xdr:row>229</xdr:row>
          <xdr:rowOff>19050</xdr:rowOff>
        </xdr:to>
        <xdr:sp macro="" textlink="">
          <xdr:nvSpPr>
            <xdr:cNvPr id="1087" name="CN_TurnzaalEnOfSporthal"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229</xdr:row>
          <xdr:rowOff>9525</xdr:rowOff>
        </xdr:from>
        <xdr:to>
          <xdr:col>2</xdr:col>
          <xdr:colOff>133350</xdr:colOff>
          <xdr:row>231</xdr:row>
          <xdr:rowOff>19050</xdr:rowOff>
        </xdr:to>
        <xdr:sp macro="" textlink="">
          <xdr:nvSpPr>
            <xdr:cNvPr id="1088" name="CB_AndereRuimte"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301</xdr:row>
          <xdr:rowOff>0</xdr:rowOff>
        </xdr:from>
        <xdr:to>
          <xdr:col>2</xdr:col>
          <xdr:colOff>133350</xdr:colOff>
          <xdr:row>303</xdr:row>
          <xdr:rowOff>19050</xdr:rowOff>
        </xdr:to>
        <xdr:sp macro="" textlink="">
          <xdr:nvSpPr>
            <xdr:cNvPr id="1089" name="CB_OVAM"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746</xdr:row>
          <xdr:rowOff>0</xdr:rowOff>
        </xdr:from>
        <xdr:to>
          <xdr:col>2</xdr:col>
          <xdr:colOff>123825</xdr:colOff>
          <xdr:row>748</xdr:row>
          <xdr:rowOff>9525</xdr:rowOff>
        </xdr:to>
        <xdr:sp macro="" textlink="">
          <xdr:nvSpPr>
            <xdr:cNvPr id="1090" name="CB_BewijsstukZakelijkRechtJN"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749</xdr:row>
          <xdr:rowOff>152400</xdr:rowOff>
        </xdr:from>
        <xdr:to>
          <xdr:col>2</xdr:col>
          <xdr:colOff>123825</xdr:colOff>
          <xdr:row>751</xdr:row>
          <xdr:rowOff>161925</xdr:rowOff>
        </xdr:to>
        <xdr:sp macro="" textlink="">
          <xdr:nvSpPr>
            <xdr:cNvPr id="1091" name="CB_BewijsstukSamenwmod"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752</xdr:row>
          <xdr:rowOff>0</xdr:rowOff>
        </xdr:from>
        <xdr:to>
          <xdr:col>2</xdr:col>
          <xdr:colOff>123825</xdr:colOff>
          <xdr:row>754</xdr:row>
          <xdr:rowOff>9525</xdr:rowOff>
        </xdr:to>
        <xdr:sp macro="" textlink="">
          <xdr:nvSpPr>
            <xdr:cNvPr id="1092" name="CB_BewijsstukBerekBrutoOpp"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748</xdr:row>
          <xdr:rowOff>0</xdr:rowOff>
        </xdr:from>
        <xdr:to>
          <xdr:col>2</xdr:col>
          <xdr:colOff>123825</xdr:colOff>
          <xdr:row>750</xdr:row>
          <xdr:rowOff>9525</xdr:rowOff>
        </xdr:to>
        <xdr:sp macro="" textlink="">
          <xdr:nvSpPr>
            <xdr:cNvPr id="1093" name="CB_BewijsstukAttestVerzekering"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754</xdr:row>
          <xdr:rowOff>9525</xdr:rowOff>
        </xdr:from>
        <xdr:to>
          <xdr:col>2</xdr:col>
          <xdr:colOff>123825</xdr:colOff>
          <xdr:row>756</xdr:row>
          <xdr:rowOff>19050</xdr:rowOff>
        </xdr:to>
        <xdr:sp macro="" textlink="">
          <xdr:nvSpPr>
            <xdr:cNvPr id="1094" name="CB_Inplantingsplan"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755</xdr:row>
          <xdr:rowOff>161925</xdr:rowOff>
        </xdr:from>
        <xdr:to>
          <xdr:col>2</xdr:col>
          <xdr:colOff>133350</xdr:colOff>
          <xdr:row>757</xdr:row>
          <xdr:rowOff>171450</xdr:rowOff>
        </xdr:to>
        <xdr:sp macro="" textlink="">
          <xdr:nvSpPr>
            <xdr:cNvPr id="1095" name="CB_Overzichtsplan"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4.xml"/><Relationship Id="rId18" Type="http://schemas.openxmlformats.org/officeDocument/2006/relationships/ctrlProp" Target="../ctrlProps/ctrlProp9.xml"/><Relationship Id="rId26" Type="http://schemas.openxmlformats.org/officeDocument/2006/relationships/ctrlProp" Target="../ctrlProps/ctrlProp17.xml"/><Relationship Id="rId39" Type="http://schemas.openxmlformats.org/officeDocument/2006/relationships/ctrlProp" Target="../ctrlProps/ctrlProp30.xml"/><Relationship Id="rId21" Type="http://schemas.openxmlformats.org/officeDocument/2006/relationships/ctrlProp" Target="../ctrlProps/ctrlProp12.xml"/><Relationship Id="rId34" Type="http://schemas.openxmlformats.org/officeDocument/2006/relationships/ctrlProp" Target="../ctrlProps/ctrlProp25.xml"/><Relationship Id="rId42" Type="http://schemas.openxmlformats.org/officeDocument/2006/relationships/ctrlProp" Target="../ctrlProps/ctrlProp33.xml"/><Relationship Id="rId47" Type="http://schemas.openxmlformats.org/officeDocument/2006/relationships/ctrlProp" Target="../ctrlProps/ctrlProp38.xml"/><Relationship Id="rId50" Type="http://schemas.openxmlformats.org/officeDocument/2006/relationships/ctrlProp" Target="../ctrlProps/ctrlProp41.xml"/><Relationship Id="rId55" Type="http://schemas.openxmlformats.org/officeDocument/2006/relationships/ctrlProp" Target="../ctrlProps/ctrlProp46.xml"/><Relationship Id="rId63" Type="http://schemas.openxmlformats.org/officeDocument/2006/relationships/ctrlProp" Target="../ctrlProps/ctrlProp54.xml"/><Relationship Id="rId68" Type="http://schemas.openxmlformats.org/officeDocument/2006/relationships/ctrlProp" Target="../ctrlProps/ctrlProp59.xml"/><Relationship Id="rId76" Type="http://schemas.openxmlformats.org/officeDocument/2006/relationships/ctrlProp" Target="../ctrlProps/ctrlProp67.xml"/><Relationship Id="rId7" Type="http://schemas.openxmlformats.org/officeDocument/2006/relationships/printerSettings" Target="../printerSettings/printerSettings1.bin"/><Relationship Id="rId71" Type="http://schemas.openxmlformats.org/officeDocument/2006/relationships/ctrlProp" Target="../ctrlProps/ctrlProp62.xml"/><Relationship Id="rId2" Type="http://schemas.openxmlformats.org/officeDocument/2006/relationships/hyperlink" Target="http://www.agion.be/" TargetMode="External"/><Relationship Id="rId16" Type="http://schemas.openxmlformats.org/officeDocument/2006/relationships/ctrlProp" Target="../ctrlProps/ctrlProp7.xml"/><Relationship Id="rId29" Type="http://schemas.openxmlformats.org/officeDocument/2006/relationships/ctrlProp" Target="../ctrlProps/ctrlProp20.xml"/><Relationship Id="rId11" Type="http://schemas.openxmlformats.org/officeDocument/2006/relationships/ctrlProp" Target="../ctrlProps/ctrlProp2.xml"/><Relationship Id="rId24" Type="http://schemas.openxmlformats.org/officeDocument/2006/relationships/ctrlProp" Target="../ctrlProps/ctrlProp15.xml"/><Relationship Id="rId32" Type="http://schemas.openxmlformats.org/officeDocument/2006/relationships/ctrlProp" Target="../ctrlProps/ctrlProp23.xml"/><Relationship Id="rId37" Type="http://schemas.openxmlformats.org/officeDocument/2006/relationships/ctrlProp" Target="../ctrlProps/ctrlProp28.xml"/><Relationship Id="rId40" Type="http://schemas.openxmlformats.org/officeDocument/2006/relationships/ctrlProp" Target="../ctrlProps/ctrlProp31.xml"/><Relationship Id="rId45" Type="http://schemas.openxmlformats.org/officeDocument/2006/relationships/ctrlProp" Target="../ctrlProps/ctrlProp36.xml"/><Relationship Id="rId53" Type="http://schemas.openxmlformats.org/officeDocument/2006/relationships/ctrlProp" Target="../ctrlProps/ctrlProp44.xml"/><Relationship Id="rId58" Type="http://schemas.openxmlformats.org/officeDocument/2006/relationships/ctrlProp" Target="../ctrlProps/ctrlProp49.xml"/><Relationship Id="rId66" Type="http://schemas.openxmlformats.org/officeDocument/2006/relationships/ctrlProp" Target="../ctrlProps/ctrlProp57.xml"/><Relationship Id="rId74" Type="http://schemas.openxmlformats.org/officeDocument/2006/relationships/ctrlProp" Target="../ctrlProps/ctrlProp65.xml"/><Relationship Id="rId5" Type="http://schemas.openxmlformats.org/officeDocument/2006/relationships/hyperlink" Target="mailto:rf@agion.be" TargetMode="External"/><Relationship Id="rId15" Type="http://schemas.openxmlformats.org/officeDocument/2006/relationships/ctrlProp" Target="../ctrlProps/ctrlProp6.xml"/><Relationship Id="rId23" Type="http://schemas.openxmlformats.org/officeDocument/2006/relationships/ctrlProp" Target="../ctrlProps/ctrlProp14.xml"/><Relationship Id="rId28" Type="http://schemas.openxmlformats.org/officeDocument/2006/relationships/ctrlProp" Target="../ctrlProps/ctrlProp19.xml"/><Relationship Id="rId36" Type="http://schemas.openxmlformats.org/officeDocument/2006/relationships/ctrlProp" Target="../ctrlProps/ctrlProp27.xml"/><Relationship Id="rId49" Type="http://schemas.openxmlformats.org/officeDocument/2006/relationships/ctrlProp" Target="../ctrlProps/ctrlProp40.xml"/><Relationship Id="rId57" Type="http://schemas.openxmlformats.org/officeDocument/2006/relationships/ctrlProp" Target="../ctrlProps/ctrlProp48.xml"/><Relationship Id="rId61" Type="http://schemas.openxmlformats.org/officeDocument/2006/relationships/ctrlProp" Target="../ctrlProps/ctrlProp52.xml"/><Relationship Id="rId10" Type="http://schemas.openxmlformats.org/officeDocument/2006/relationships/ctrlProp" Target="../ctrlProps/ctrlProp1.xml"/><Relationship Id="rId19" Type="http://schemas.openxmlformats.org/officeDocument/2006/relationships/ctrlProp" Target="../ctrlProps/ctrlProp10.xml"/><Relationship Id="rId31" Type="http://schemas.openxmlformats.org/officeDocument/2006/relationships/ctrlProp" Target="../ctrlProps/ctrlProp22.xml"/><Relationship Id="rId44" Type="http://schemas.openxmlformats.org/officeDocument/2006/relationships/ctrlProp" Target="../ctrlProps/ctrlProp35.xml"/><Relationship Id="rId52" Type="http://schemas.openxmlformats.org/officeDocument/2006/relationships/ctrlProp" Target="../ctrlProps/ctrlProp43.xml"/><Relationship Id="rId60" Type="http://schemas.openxmlformats.org/officeDocument/2006/relationships/ctrlProp" Target="../ctrlProps/ctrlProp51.xml"/><Relationship Id="rId65" Type="http://schemas.openxmlformats.org/officeDocument/2006/relationships/ctrlProp" Target="../ctrlProps/ctrlProp56.xml"/><Relationship Id="rId73" Type="http://schemas.openxmlformats.org/officeDocument/2006/relationships/ctrlProp" Target="../ctrlProps/ctrlProp64.xml"/><Relationship Id="rId4" Type="http://schemas.openxmlformats.org/officeDocument/2006/relationships/hyperlink" Target="http://www.agion.be/tabel-financi%C3%ABle-norm" TargetMode="External"/><Relationship Id="rId9" Type="http://schemas.openxmlformats.org/officeDocument/2006/relationships/vmlDrawing" Target="../drawings/vmlDrawing1.vml"/><Relationship Id="rId14" Type="http://schemas.openxmlformats.org/officeDocument/2006/relationships/ctrlProp" Target="../ctrlProps/ctrlProp5.xml"/><Relationship Id="rId22" Type="http://schemas.openxmlformats.org/officeDocument/2006/relationships/ctrlProp" Target="../ctrlProps/ctrlProp13.xml"/><Relationship Id="rId27" Type="http://schemas.openxmlformats.org/officeDocument/2006/relationships/ctrlProp" Target="../ctrlProps/ctrlProp18.xml"/><Relationship Id="rId30" Type="http://schemas.openxmlformats.org/officeDocument/2006/relationships/ctrlProp" Target="../ctrlProps/ctrlProp21.xml"/><Relationship Id="rId35" Type="http://schemas.openxmlformats.org/officeDocument/2006/relationships/ctrlProp" Target="../ctrlProps/ctrlProp26.xml"/><Relationship Id="rId43" Type="http://schemas.openxmlformats.org/officeDocument/2006/relationships/ctrlProp" Target="../ctrlProps/ctrlProp34.xml"/><Relationship Id="rId48" Type="http://schemas.openxmlformats.org/officeDocument/2006/relationships/ctrlProp" Target="../ctrlProps/ctrlProp39.xml"/><Relationship Id="rId56" Type="http://schemas.openxmlformats.org/officeDocument/2006/relationships/ctrlProp" Target="../ctrlProps/ctrlProp47.xml"/><Relationship Id="rId64" Type="http://schemas.openxmlformats.org/officeDocument/2006/relationships/ctrlProp" Target="../ctrlProps/ctrlProp55.xml"/><Relationship Id="rId69" Type="http://schemas.openxmlformats.org/officeDocument/2006/relationships/ctrlProp" Target="../ctrlProps/ctrlProp60.xml"/><Relationship Id="rId8" Type="http://schemas.openxmlformats.org/officeDocument/2006/relationships/drawing" Target="../drawings/drawing1.xml"/><Relationship Id="rId51" Type="http://schemas.openxmlformats.org/officeDocument/2006/relationships/ctrlProp" Target="../ctrlProps/ctrlProp42.xml"/><Relationship Id="rId72" Type="http://schemas.openxmlformats.org/officeDocument/2006/relationships/ctrlProp" Target="../ctrlProps/ctrlProp63.xml"/><Relationship Id="rId3" Type="http://schemas.openxmlformats.org/officeDocument/2006/relationships/hyperlink" Target="http://www.agion.be/" TargetMode="External"/><Relationship Id="rId12" Type="http://schemas.openxmlformats.org/officeDocument/2006/relationships/ctrlProp" Target="../ctrlProps/ctrlProp3.xml"/><Relationship Id="rId17" Type="http://schemas.openxmlformats.org/officeDocument/2006/relationships/ctrlProp" Target="../ctrlProps/ctrlProp8.xml"/><Relationship Id="rId25" Type="http://schemas.openxmlformats.org/officeDocument/2006/relationships/ctrlProp" Target="../ctrlProps/ctrlProp16.xml"/><Relationship Id="rId33" Type="http://schemas.openxmlformats.org/officeDocument/2006/relationships/ctrlProp" Target="../ctrlProps/ctrlProp24.xml"/><Relationship Id="rId38" Type="http://schemas.openxmlformats.org/officeDocument/2006/relationships/ctrlProp" Target="../ctrlProps/ctrlProp29.xml"/><Relationship Id="rId46" Type="http://schemas.openxmlformats.org/officeDocument/2006/relationships/ctrlProp" Target="../ctrlProps/ctrlProp37.xml"/><Relationship Id="rId59" Type="http://schemas.openxmlformats.org/officeDocument/2006/relationships/ctrlProp" Target="../ctrlProps/ctrlProp50.xml"/><Relationship Id="rId67" Type="http://schemas.openxmlformats.org/officeDocument/2006/relationships/ctrlProp" Target="../ctrlProps/ctrlProp58.xml"/><Relationship Id="rId20" Type="http://schemas.openxmlformats.org/officeDocument/2006/relationships/ctrlProp" Target="../ctrlProps/ctrlProp11.xml"/><Relationship Id="rId41" Type="http://schemas.openxmlformats.org/officeDocument/2006/relationships/ctrlProp" Target="../ctrlProps/ctrlProp32.xml"/><Relationship Id="rId54" Type="http://schemas.openxmlformats.org/officeDocument/2006/relationships/ctrlProp" Target="../ctrlProps/ctrlProp45.xml"/><Relationship Id="rId62" Type="http://schemas.openxmlformats.org/officeDocument/2006/relationships/ctrlProp" Target="../ctrlProps/ctrlProp53.xml"/><Relationship Id="rId70" Type="http://schemas.openxmlformats.org/officeDocument/2006/relationships/ctrlProp" Target="../ctrlProps/ctrlProp61.xml"/><Relationship Id="rId75" Type="http://schemas.openxmlformats.org/officeDocument/2006/relationships/ctrlProp" Target="../ctrlProps/ctrlProp66.xml"/><Relationship Id="rId1" Type="http://schemas.openxmlformats.org/officeDocument/2006/relationships/hyperlink" Target="mailto:info@agion.be" TargetMode="External"/><Relationship Id="rId6" Type="http://schemas.openxmlformats.org/officeDocument/2006/relationships/hyperlink" Target="http://www.agion.be/tabel-financi%C3%ABle-nor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
  <dimension ref="A1:BD1077"/>
  <sheetViews>
    <sheetView tabSelected="1" topLeftCell="A459" workbookViewId="0">
      <selection activeCell="B378" sqref="B378:AP378"/>
    </sheetView>
  </sheetViews>
  <sheetFormatPr defaultColWidth="0" defaultRowHeight="15" customHeight="1" zeroHeight="1" x14ac:dyDescent="0.2"/>
  <cols>
    <col min="1" max="1" width="3" customWidth="1"/>
    <col min="2" max="3" width="2.140625" customWidth="1"/>
    <col min="4" max="4" width="3.28515625" customWidth="1"/>
    <col min="5" max="5" width="3" customWidth="1"/>
    <col min="6" max="18" width="2.140625" customWidth="1"/>
    <col min="19" max="19" width="2.42578125" customWidth="1"/>
    <col min="20" max="42" width="2.140625" customWidth="1"/>
    <col min="43" max="43" width="10.140625" hidden="1" customWidth="1"/>
    <col min="44" max="44" width="2.140625" customWidth="1"/>
    <col min="45" max="56" width="2.140625" hidden="1" customWidth="1"/>
    <col min="57" max="16384" width="14.42578125" hidden="1"/>
  </cols>
  <sheetData>
    <row r="1" spans="1:56" ht="2.25" customHeight="1" x14ac:dyDescent="0.2">
      <c r="A1" s="27" t="s">
        <v>0</v>
      </c>
      <c r="B1" s="27" t="s">
        <v>0</v>
      </c>
      <c r="C1" s="27" t="s">
        <v>0</v>
      </c>
      <c r="D1" s="27" t="s">
        <v>0</v>
      </c>
      <c r="E1" s="27" t="s">
        <v>0</v>
      </c>
      <c r="F1" s="27" t="s">
        <v>0</v>
      </c>
      <c r="G1" s="27" t="s">
        <v>0</v>
      </c>
      <c r="H1" s="27" t="s">
        <v>0</v>
      </c>
      <c r="I1" s="27" t="s">
        <v>0</v>
      </c>
      <c r="J1" s="27" t="s">
        <v>0</v>
      </c>
      <c r="K1" s="27" t="s">
        <v>0</v>
      </c>
      <c r="L1" s="27" t="s">
        <v>0</v>
      </c>
      <c r="M1" s="27" t="s">
        <v>0</v>
      </c>
      <c r="N1" s="27" t="s">
        <v>0</v>
      </c>
      <c r="O1" s="27" t="s">
        <v>0</v>
      </c>
      <c r="P1" s="27" t="s">
        <v>0</v>
      </c>
      <c r="Q1" s="27" t="s">
        <v>0</v>
      </c>
      <c r="R1" s="27" t="s">
        <v>0</v>
      </c>
      <c r="S1" s="27" t="s">
        <v>0</v>
      </c>
      <c r="T1" s="27" t="s">
        <v>0</v>
      </c>
      <c r="U1" s="27" t="s">
        <v>0</v>
      </c>
      <c r="V1" s="27" t="s">
        <v>0</v>
      </c>
      <c r="W1" s="27" t="s">
        <v>0</v>
      </c>
      <c r="X1" s="27" t="s">
        <v>0</v>
      </c>
      <c r="Y1" s="27" t="s">
        <v>0</v>
      </c>
      <c r="Z1" s="27" t="s">
        <v>0</v>
      </c>
      <c r="AA1" s="27" t="s">
        <v>0</v>
      </c>
      <c r="AB1" s="27" t="s">
        <v>0</v>
      </c>
      <c r="AC1" s="27" t="s">
        <v>0</v>
      </c>
      <c r="AD1" s="27" t="s">
        <v>0</v>
      </c>
      <c r="AE1" s="27" t="s">
        <v>0</v>
      </c>
      <c r="AF1" s="27" t="s">
        <v>0</v>
      </c>
      <c r="AG1" s="27" t="s">
        <v>0</v>
      </c>
      <c r="AH1" s="27" t="s">
        <v>0</v>
      </c>
      <c r="AI1" s="27" t="s">
        <v>0</v>
      </c>
      <c r="AJ1" s="27" t="s">
        <v>0</v>
      </c>
      <c r="AK1" s="27" t="s">
        <v>0</v>
      </c>
      <c r="AL1" s="27" t="s">
        <v>0</v>
      </c>
      <c r="AM1" s="27" t="s">
        <v>0</v>
      </c>
      <c r="AN1" s="27" t="s">
        <v>0</v>
      </c>
      <c r="AO1" s="27" t="s">
        <v>0</v>
      </c>
      <c r="AP1" s="27" t="s">
        <v>0</v>
      </c>
      <c r="AQ1" s="27" t="s">
        <v>0</v>
      </c>
      <c r="AR1" s="10"/>
      <c r="AS1" s="10"/>
      <c r="AT1" s="10"/>
      <c r="AU1" s="10"/>
      <c r="AV1" s="10"/>
      <c r="AW1" s="10"/>
      <c r="AX1" s="10"/>
      <c r="AY1" s="10"/>
      <c r="AZ1" s="10"/>
      <c r="BA1" s="10"/>
      <c r="BB1" s="10"/>
      <c r="BC1" s="10"/>
      <c r="BD1" s="10"/>
    </row>
    <row r="2" spans="1:56" ht="15" customHeight="1" x14ac:dyDescent="0.2">
      <c r="A2" s="27"/>
      <c r="B2" s="264" t="s">
        <v>207</v>
      </c>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c r="AE2" s="264"/>
      <c r="AF2" s="264"/>
      <c r="AG2" s="279" t="s">
        <v>208</v>
      </c>
      <c r="AH2" s="279"/>
      <c r="AI2" s="279"/>
      <c r="AJ2" s="279"/>
      <c r="AK2" s="279"/>
      <c r="AL2" s="279"/>
      <c r="AM2" s="279"/>
      <c r="AN2" s="279"/>
      <c r="AO2" s="279"/>
      <c r="AP2" s="279"/>
      <c r="AQ2" s="10"/>
      <c r="AR2" s="10"/>
      <c r="AS2" s="10"/>
      <c r="AT2" s="10"/>
      <c r="AU2" s="10"/>
      <c r="AV2" s="10"/>
      <c r="AW2" s="10"/>
      <c r="AX2" s="10"/>
      <c r="AY2" s="10"/>
      <c r="AZ2" s="10"/>
      <c r="BA2" s="10"/>
      <c r="BB2" s="10"/>
      <c r="BC2" s="10"/>
      <c r="BD2" s="10"/>
    </row>
    <row r="3" spans="1:56" ht="15" customHeight="1" x14ac:dyDescent="0.2">
      <c r="A3" s="27"/>
      <c r="B3" s="264"/>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8"/>
      <c r="AH3" s="28"/>
      <c r="AI3" s="29"/>
      <c r="AJ3" s="29"/>
      <c r="AK3" s="29"/>
      <c r="AL3" s="29"/>
      <c r="AM3" s="29"/>
      <c r="AN3" s="29"/>
      <c r="AO3" s="29"/>
      <c r="AP3" s="29"/>
      <c r="AQ3" s="10"/>
      <c r="AR3" s="10"/>
      <c r="AS3" s="10"/>
      <c r="AT3" s="10"/>
      <c r="AU3" s="10"/>
      <c r="AV3" s="10"/>
      <c r="AW3" s="10"/>
      <c r="AX3" s="10"/>
      <c r="AY3" s="10"/>
      <c r="AZ3" s="10"/>
      <c r="BA3" s="10"/>
      <c r="BB3" s="10"/>
      <c r="BC3" s="10"/>
      <c r="BD3" s="10"/>
    </row>
    <row r="4" spans="1:56" ht="45" customHeight="1" x14ac:dyDescent="0.2">
      <c r="A4" s="27"/>
      <c r="B4" s="264"/>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264"/>
      <c r="AF4" s="264"/>
      <c r="AG4" s="28"/>
      <c r="AH4" s="28"/>
      <c r="AI4" s="29"/>
      <c r="AJ4" s="29"/>
      <c r="AK4" s="29"/>
      <c r="AL4" s="29"/>
      <c r="AM4" s="29"/>
      <c r="AN4" s="29"/>
      <c r="AO4" s="29"/>
      <c r="AP4" s="29"/>
      <c r="AQ4" s="10"/>
      <c r="AR4" s="10"/>
      <c r="AS4" s="10"/>
      <c r="AT4" s="10"/>
      <c r="AU4" s="10"/>
      <c r="AV4" s="10"/>
      <c r="AW4" s="10"/>
      <c r="AX4" s="10"/>
      <c r="AY4" s="10"/>
      <c r="AZ4" s="10"/>
      <c r="BA4" s="10"/>
      <c r="BB4" s="10"/>
      <c r="BC4" s="10"/>
      <c r="BD4" s="10"/>
    </row>
    <row r="5" spans="1:56" ht="2.25" customHeight="1" x14ac:dyDescent="0.2">
      <c r="A5" s="27"/>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10"/>
      <c r="AE5" s="30"/>
      <c r="AF5" s="30"/>
      <c r="AG5" s="30"/>
      <c r="AH5" s="30"/>
      <c r="AI5" s="30"/>
      <c r="AJ5" s="30"/>
      <c r="AK5" s="30"/>
      <c r="AL5" s="10"/>
      <c r="AM5" s="10"/>
      <c r="AN5" s="10"/>
      <c r="AO5" s="10"/>
      <c r="AP5" s="10"/>
      <c r="AQ5" s="10"/>
      <c r="AR5" s="10"/>
      <c r="AS5" s="10"/>
      <c r="AT5" s="10"/>
      <c r="AU5" s="10"/>
      <c r="AV5" s="10"/>
      <c r="AW5" s="10"/>
      <c r="AX5" s="10"/>
      <c r="AY5" s="10"/>
      <c r="AZ5" s="10"/>
      <c r="BA5" s="10"/>
      <c r="BB5" s="10"/>
      <c r="BC5" s="10"/>
      <c r="BD5" s="10"/>
    </row>
    <row r="6" spans="1:56" ht="15" customHeight="1" x14ac:dyDescent="0.2">
      <c r="A6" s="27"/>
      <c r="B6" s="261" t="s">
        <v>1</v>
      </c>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1"/>
      <c r="AL6" s="261"/>
      <c r="AM6" s="261"/>
      <c r="AN6" s="261"/>
      <c r="AO6" s="261"/>
      <c r="AP6" s="261"/>
      <c r="AQ6" s="10"/>
      <c r="AR6" s="10"/>
      <c r="AS6" s="10"/>
      <c r="AT6" s="10"/>
      <c r="AU6" s="10"/>
      <c r="AV6" s="10"/>
      <c r="AW6" s="10"/>
      <c r="AX6" s="10"/>
      <c r="AY6" s="10"/>
      <c r="AZ6" s="10"/>
      <c r="BA6" s="10"/>
      <c r="BB6" s="10"/>
      <c r="BC6" s="10"/>
      <c r="BD6" s="10"/>
    </row>
    <row r="7" spans="1:56" ht="15" customHeight="1" x14ac:dyDescent="0.2">
      <c r="A7" s="18"/>
      <c r="B7" s="10" t="s">
        <v>2</v>
      </c>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272" t="s">
        <v>3</v>
      </c>
      <c r="AI7" s="272"/>
      <c r="AJ7" s="272"/>
      <c r="AK7" s="272"/>
      <c r="AL7" s="272"/>
      <c r="AM7" s="272"/>
      <c r="AN7" s="272"/>
      <c r="AO7" s="272"/>
      <c r="AP7" s="272"/>
      <c r="AQ7" s="10"/>
      <c r="AR7" s="10"/>
      <c r="AS7" s="10"/>
      <c r="AT7" s="10"/>
      <c r="AU7" s="10"/>
      <c r="AV7" s="10"/>
      <c r="AW7" s="10"/>
      <c r="AX7" s="10"/>
      <c r="AY7" s="10"/>
      <c r="AZ7" s="10"/>
      <c r="BA7" s="10"/>
      <c r="BB7" s="10"/>
      <c r="BC7" s="10"/>
      <c r="BD7" s="10"/>
    </row>
    <row r="8" spans="1:56" ht="15" customHeight="1" x14ac:dyDescent="0.2">
      <c r="A8" s="18"/>
      <c r="B8" s="18" t="s">
        <v>4</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272" t="s">
        <v>5</v>
      </c>
      <c r="AI8" s="272"/>
      <c r="AJ8" s="272"/>
      <c r="AK8" s="272"/>
      <c r="AL8" s="272"/>
      <c r="AM8" s="272"/>
      <c r="AN8" s="272"/>
      <c r="AO8" s="272"/>
      <c r="AP8" s="272"/>
      <c r="AQ8" s="10"/>
      <c r="AR8" s="10"/>
      <c r="AS8" s="10"/>
      <c r="AT8" s="10"/>
      <c r="AU8" s="10"/>
      <c r="AV8" s="10"/>
      <c r="AW8" s="10"/>
      <c r="AX8" s="10"/>
      <c r="AY8" s="10"/>
      <c r="AZ8" s="10"/>
      <c r="BA8" s="10"/>
      <c r="BB8" s="10"/>
      <c r="BC8" s="10"/>
      <c r="BD8" s="10"/>
    </row>
    <row r="9" spans="1:56" ht="15" customHeight="1" x14ac:dyDescent="0.2">
      <c r="A9" s="18"/>
      <c r="B9" s="10" t="s">
        <v>6</v>
      </c>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22" t="s">
        <v>7</v>
      </c>
      <c r="AI9" s="122"/>
      <c r="AJ9" s="122"/>
      <c r="AK9" s="122"/>
      <c r="AL9" s="122"/>
      <c r="AM9" s="122"/>
      <c r="AN9" s="122"/>
      <c r="AO9" s="122"/>
      <c r="AP9" s="122"/>
      <c r="AQ9" s="10"/>
      <c r="AR9" s="10"/>
      <c r="AS9" s="10"/>
      <c r="AT9" s="10"/>
      <c r="AU9" s="10"/>
      <c r="AV9" s="10"/>
      <c r="AW9" s="10"/>
      <c r="AX9" s="10"/>
      <c r="AY9" s="10"/>
      <c r="AZ9" s="10"/>
      <c r="BA9" s="10"/>
      <c r="BB9" s="10"/>
      <c r="BC9" s="10"/>
      <c r="BD9" s="10"/>
    </row>
    <row r="10" spans="1:56" ht="15" customHeight="1" x14ac:dyDescent="0.2">
      <c r="A10" s="18"/>
      <c r="B10" s="23" t="s">
        <v>209</v>
      </c>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73"/>
      <c r="AJ10" s="274"/>
      <c r="AK10" s="274"/>
      <c r="AL10" s="274"/>
      <c r="AM10" s="274"/>
      <c r="AN10" s="274"/>
      <c r="AO10" s="274"/>
      <c r="AP10" s="275"/>
      <c r="AQ10" s="10"/>
      <c r="AR10" s="10"/>
      <c r="AS10" s="10"/>
      <c r="AT10" s="10"/>
      <c r="AU10" s="10"/>
      <c r="AV10" s="10"/>
      <c r="AW10" s="10"/>
      <c r="AX10" s="10"/>
      <c r="AY10" s="10"/>
      <c r="AZ10" s="10"/>
      <c r="BA10" s="10"/>
      <c r="BB10" s="10"/>
      <c r="BC10" s="10"/>
      <c r="BD10" s="10"/>
    </row>
    <row r="11" spans="1:56" ht="15" customHeight="1" x14ac:dyDescent="0.2">
      <c r="A11" s="18"/>
      <c r="B11" s="31" t="s">
        <v>8</v>
      </c>
      <c r="C11" s="31"/>
      <c r="D11" s="31"/>
      <c r="E11" s="31"/>
      <c r="F11" s="31"/>
      <c r="G11" s="31"/>
      <c r="H11" s="266"/>
      <c r="I11" s="266"/>
      <c r="J11" s="267" t="s">
        <v>9</v>
      </c>
      <c r="K11" s="267"/>
      <c r="L11" s="267"/>
      <c r="M11" s="267"/>
      <c r="N11" s="267"/>
      <c r="O11" s="267"/>
      <c r="P11" s="267"/>
      <c r="Q11" s="267"/>
      <c r="R11" s="31"/>
      <c r="S11" s="31"/>
      <c r="T11" s="31"/>
      <c r="U11" s="31"/>
      <c r="V11" s="31"/>
      <c r="W11" s="31"/>
      <c r="X11" s="31"/>
      <c r="Y11" s="31"/>
      <c r="Z11" s="31"/>
      <c r="AA11" s="31"/>
      <c r="AB11" s="31"/>
      <c r="AC11" s="31"/>
      <c r="AD11" s="31"/>
      <c r="AE11" s="31"/>
      <c r="AF11" s="31"/>
      <c r="AG11" s="31"/>
      <c r="AH11" s="31"/>
      <c r="AI11" s="276"/>
      <c r="AJ11" s="277"/>
      <c r="AK11" s="277"/>
      <c r="AL11" s="277"/>
      <c r="AM11" s="277"/>
      <c r="AN11" s="277"/>
      <c r="AO11" s="277"/>
      <c r="AP11" s="278"/>
      <c r="AQ11" s="10"/>
      <c r="AR11" s="10"/>
      <c r="AS11" s="10"/>
      <c r="AT11" s="10"/>
      <c r="AU11" s="10"/>
      <c r="AV11" s="10"/>
      <c r="AW11" s="10"/>
      <c r="AX11" s="10"/>
      <c r="AY11" s="10"/>
      <c r="AZ11" s="10"/>
      <c r="BA11" s="10"/>
      <c r="BB11" s="10"/>
      <c r="BC11" s="10"/>
      <c r="BD11" s="10"/>
    </row>
    <row r="12" spans="1:56" ht="2.25" customHeight="1" x14ac:dyDescent="0.2">
      <c r="A12" s="18"/>
      <c r="B12" s="31"/>
      <c r="C12" s="31"/>
      <c r="D12" s="31"/>
      <c r="E12" s="31"/>
      <c r="F12" s="31"/>
      <c r="G12" s="31"/>
      <c r="H12" s="32"/>
      <c r="I12" s="32"/>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23"/>
      <c r="AJ12" s="23"/>
      <c r="AK12" s="23"/>
      <c r="AL12" s="23"/>
      <c r="AM12" s="23"/>
      <c r="AN12" s="23"/>
      <c r="AO12" s="23"/>
      <c r="AP12" s="23"/>
      <c r="AQ12" s="10"/>
      <c r="AR12" s="10"/>
      <c r="AS12" s="10"/>
      <c r="AT12" s="10"/>
      <c r="AU12" s="10"/>
      <c r="AV12" s="10"/>
      <c r="AW12" s="10"/>
      <c r="AX12" s="10"/>
      <c r="AY12" s="10"/>
      <c r="AZ12" s="10"/>
      <c r="BA12" s="10"/>
      <c r="BB12" s="10"/>
      <c r="BC12" s="10"/>
      <c r="BD12" s="10"/>
    </row>
    <row r="13" spans="1:56" ht="15" customHeight="1" x14ac:dyDescent="0.2">
      <c r="A13" s="1"/>
      <c r="B13" s="280" t="s">
        <v>10</v>
      </c>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1"/>
      <c r="AP13" s="281"/>
      <c r="AQ13" s="10"/>
      <c r="AR13" s="10"/>
      <c r="AS13" s="10"/>
      <c r="AT13" s="10"/>
      <c r="AU13" s="10"/>
      <c r="AV13" s="10"/>
      <c r="AW13" s="10"/>
      <c r="AX13" s="10"/>
      <c r="AY13" s="10"/>
      <c r="AZ13" s="10"/>
      <c r="BA13" s="10"/>
      <c r="BB13" s="10"/>
      <c r="BC13" s="10"/>
      <c r="BD13" s="10"/>
    </row>
    <row r="14" spans="1:56" ht="2.25" customHeight="1" x14ac:dyDescent="0.2">
      <c r="A14" s="1"/>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4"/>
      <c r="AP14" s="34"/>
      <c r="AQ14" s="10"/>
      <c r="AR14" s="10"/>
      <c r="AS14" s="10"/>
      <c r="AT14" s="10"/>
      <c r="AU14" s="10"/>
      <c r="AV14" s="10"/>
      <c r="AW14" s="10"/>
      <c r="AX14" s="10"/>
      <c r="AY14" s="10"/>
      <c r="AZ14" s="10"/>
      <c r="BA14" s="10"/>
      <c r="BB14" s="10"/>
      <c r="BC14" s="10"/>
      <c r="BD14" s="10"/>
    </row>
    <row r="15" spans="1:56" ht="15" customHeight="1" x14ac:dyDescent="0.2">
      <c r="A15" s="1"/>
      <c r="B15" s="98" t="s">
        <v>210</v>
      </c>
      <c r="C15" s="98"/>
      <c r="D15" s="98"/>
      <c r="E15" s="98"/>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265"/>
      <c r="AP15" s="265"/>
      <c r="AQ15" s="10"/>
      <c r="AR15" s="10"/>
      <c r="AS15" s="10"/>
      <c r="AT15" s="10"/>
      <c r="AU15" s="10"/>
      <c r="AV15" s="10"/>
      <c r="AW15" s="10"/>
      <c r="AX15" s="10"/>
      <c r="AY15" s="10"/>
      <c r="AZ15" s="10"/>
      <c r="BA15" s="10"/>
      <c r="BB15" s="10"/>
      <c r="BC15" s="10"/>
      <c r="BD15" s="10"/>
    </row>
    <row r="16" spans="1:56" ht="15" customHeight="1" x14ac:dyDescent="0.2">
      <c r="A16" s="1"/>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c r="AN16" s="265"/>
      <c r="AO16" s="265"/>
      <c r="AP16" s="265"/>
      <c r="AQ16" s="10"/>
      <c r="AR16" s="10"/>
      <c r="AS16" s="10"/>
      <c r="AT16" s="10"/>
      <c r="AU16" s="10"/>
      <c r="AV16" s="10"/>
      <c r="AW16" s="10"/>
      <c r="AX16" s="10"/>
      <c r="AY16" s="10"/>
      <c r="AZ16" s="10"/>
      <c r="BA16" s="10"/>
      <c r="BB16" s="10"/>
      <c r="BC16" s="10"/>
      <c r="BD16" s="10"/>
    </row>
    <row r="17" spans="1:56" ht="2.25" customHeight="1" x14ac:dyDescent="0.2">
      <c r="A17" s="1"/>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4"/>
      <c r="AP17" s="34"/>
      <c r="AQ17" s="10"/>
      <c r="AR17" s="10"/>
      <c r="AS17" s="10"/>
      <c r="AT17" s="10"/>
      <c r="AU17" s="10"/>
      <c r="AV17" s="10"/>
      <c r="AW17" s="10"/>
      <c r="AX17" s="10"/>
      <c r="AY17" s="10"/>
      <c r="AZ17" s="10"/>
      <c r="BA17" s="10"/>
      <c r="BB17" s="10"/>
      <c r="BC17" s="10"/>
      <c r="BD17" s="10"/>
    </row>
    <row r="18" spans="1:56" ht="15" customHeight="1" x14ac:dyDescent="0.2">
      <c r="A18" s="1"/>
      <c r="B18" s="270" t="s">
        <v>11</v>
      </c>
      <c r="C18" s="271"/>
      <c r="D18" s="271"/>
      <c r="E18" s="271"/>
      <c r="F18" s="271"/>
      <c r="G18" s="271"/>
      <c r="H18" s="271"/>
      <c r="I18" s="271"/>
      <c r="J18" s="271"/>
      <c r="K18" s="27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c r="AI18" s="271"/>
      <c r="AJ18" s="271"/>
      <c r="AK18" s="271"/>
      <c r="AL18" s="271"/>
      <c r="AM18" s="271"/>
      <c r="AN18" s="271"/>
      <c r="AO18" s="271"/>
      <c r="AP18" s="271"/>
      <c r="AQ18" s="10"/>
      <c r="AR18" s="10"/>
      <c r="AS18" s="10"/>
      <c r="AT18" s="10"/>
      <c r="AU18" s="10"/>
      <c r="AV18" s="10"/>
      <c r="AW18" s="10"/>
      <c r="AX18" s="10"/>
      <c r="AY18" s="10"/>
      <c r="AZ18" s="10"/>
      <c r="BA18" s="10"/>
      <c r="BB18" s="10"/>
      <c r="BC18" s="10"/>
      <c r="BD18" s="10"/>
    </row>
    <row r="19" spans="1:56" ht="2.25" customHeight="1" x14ac:dyDescent="0.2">
      <c r="A19" s="1"/>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4"/>
      <c r="AP19" s="34"/>
      <c r="AQ19" s="10"/>
      <c r="AR19" s="10"/>
      <c r="AS19" s="10"/>
      <c r="AT19" s="10"/>
      <c r="AU19" s="10"/>
      <c r="AV19" s="10"/>
      <c r="AW19" s="10"/>
      <c r="AX19" s="10"/>
      <c r="AY19" s="10"/>
      <c r="AZ19" s="10"/>
      <c r="BA19" s="10"/>
      <c r="BB19" s="10"/>
      <c r="BC19" s="10"/>
      <c r="BD19" s="10"/>
    </row>
    <row r="20" spans="1:56" ht="15" customHeight="1" x14ac:dyDescent="0.2">
      <c r="A20" s="1"/>
      <c r="B20" s="98" t="s">
        <v>211</v>
      </c>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65"/>
      <c r="AL20" s="265"/>
      <c r="AM20" s="265"/>
      <c r="AN20" s="265"/>
      <c r="AO20" s="265"/>
      <c r="AP20" s="265"/>
      <c r="AQ20" s="10"/>
      <c r="AR20" s="10"/>
      <c r="AS20" s="10"/>
      <c r="AT20" s="10"/>
      <c r="AU20" s="10"/>
      <c r="AV20" s="10"/>
      <c r="AW20" s="10"/>
      <c r="AX20" s="10"/>
      <c r="AY20" s="10"/>
      <c r="AZ20" s="10"/>
      <c r="BA20" s="10"/>
      <c r="BB20" s="10"/>
      <c r="BC20" s="10"/>
      <c r="BD20" s="10"/>
    </row>
    <row r="21" spans="1:56" ht="15" customHeight="1" x14ac:dyDescent="0.2">
      <c r="A21" s="1"/>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10"/>
      <c r="AR21" s="10"/>
      <c r="AS21" s="10"/>
      <c r="AT21" s="10"/>
      <c r="AU21" s="10"/>
      <c r="AV21" s="10"/>
      <c r="AW21" s="10"/>
      <c r="AX21" s="10"/>
      <c r="AY21" s="10"/>
      <c r="AZ21" s="10"/>
      <c r="BA21" s="10"/>
      <c r="BB21" s="10"/>
      <c r="BC21" s="10"/>
      <c r="BD21" s="10"/>
    </row>
    <row r="22" spans="1:56" ht="2.25" customHeight="1" x14ac:dyDescent="0.2">
      <c r="A22" s="1"/>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4"/>
      <c r="AP22" s="34"/>
      <c r="AQ22" s="10"/>
      <c r="AR22" s="10"/>
      <c r="AS22" s="10"/>
      <c r="AT22" s="10"/>
      <c r="AU22" s="10"/>
      <c r="AV22" s="10"/>
      <c r="AW22" s="10"/>
      <c r="AX22" s="10"/>
      <c r="AY22" s="10"/>
      <c r="AZ22" s="10"/>
      <c r="BA22" s="10"/>
      <c r="BB22" s="10"/>
      <c r="BC22" s="10"/>
      <c r="BD22" s="10"/>
    </row>
    <row r="23" spans="1:56" ht="15" customHeight="1" x14ac:dyDescent="0.2">
      <c r="A23" s="1"/>
      <c r="B23" s="270" t="s">
        <v>12</v>
      </c>
      <c r="C23" s="271"/>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10"/>
      <c r="AR23" s="10"/>
      <c r="AS23" s="10"/>
      <c r="AT23" s="10"/>
      <c r="AU23" s="10"/>
      <c r="AV23" s="10"/>
      <c r="AW23" s="10"/>
      <c r="AX23" s="10"/>
      <c r="AY23" s="10"/>
      <c r="AZ23" s="10"/>
      <c r="BA23" s="10"/>
      <c r="BB23" s="10"/>
      <c r="BC23" s="10"/>
      <c r="BD23" s="10"/>
    </row>
    <row r="24" spans="1:56" ht="2.25" customHeight="1" x14ac:dyDescent="0.2">
      <c r="A24" s="1"/>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4"/>
      <c r="AP24" s="34"/>
      <c r="AQ24" s="10"/>
      <c r="AR24" s="10"/>
      <c r="AS24" s="10"/>
      <c r="AT24" s="10"/>
      <c r="AU24" s="10"/>
      <c r="AV24" s="10"/>
      <c r="AW24" s="10"/>
      <c r="AX24" s="10"/>
      <c r="AY24" s="10"/>
      <c r="AZ24" s="10"/>
      <c r="BA24" s="10"/>
      <c r="BB24" s="10"/>
      <c r="BC24" s="10"/>
      <c r="BD24" s="10"/>
    </row>
    <row r="25" spans="1:56" ht="15" customHeight="1" x14ac:dyDescent="0.2">
      <c r="A25" s="18"/>
      <c r="B25" s="159" t="s">
        <v>13</v>
      </c>
      <c r="C25" s="268"/>
      <c r="D25" s="269" t="s">
        <v>9</v>
      </c>
      <c r="E25" s="269"/>
      <c r="F25" s="269"/>
      <c r="G25" s="269"/>
      <c r="H25" s="269"/>
      <c r="I25" s="269"/>
      <c r="J25" s="159" t="s">
        <v>212</v>
      </c>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10"/>
      <c r="AR25" s="10"/>
      <c r="AS25" s="10"/>
      <c r="AT25" s="10"/>
      <c r="AU25" s="10"/>
      <c r="AV25" s="10"/>
      <c r="AW25" s="10"/>
      <c r="AX25" s="10"/>
      <c r="AY25" s="10"/>
      <c r="AZ25" s="10"/>
      <c r="BA25" s="10"/>
      <c r="BB25" s="10"/>
      <c r="BC25" s="10"/>
      <c r="BD25" s="10"/>
    </row>
    <row r="26" spans="1:56" ht="15" customHeight="1" x14ac:dyDescent="0.2">
      <c r="A26" s="18"/>
      <c r="B26" s="98" t="s">
        <v>213</v>
      </c>
      <c r="C26" s="98"/>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10"/>
      <c r="AR26" s="10"/>
      <c r="AS26" s="10"/>
      <c r="AT26" s="10"/>
      <c r="AU26" s="10"/>
      <c r="AV26" s="10"/>
      <c r="AW26" s="10"/>
      <c r="AX26" s="10"/>
      <c r="AY26" s="10"/>
      <c r="AZ26" s="10"/>
      <c r="BA26" s="10"/>
      <c r="BB26" s="10"/>
      <c r="BC26" s="10"/>
      <c r="BD26" s="10"/>
    </row>
    <row r="27" spans="1:56" ht="15" customHeight="1" x14ac:dyDescent="0.2">
      <c r="A27" s="18"/>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0"/>
      <c r="AP27" s="10"/>
      <c r="AQ27" s="10"/>
      <c r="AR27" s="10"/>
      <c r="AS27" s="10"/>
      <c r="AT27" s="10"/>
      <c r="AU27" s="10"/>
      <c r="AV27" s="10"/>
      <c r="AW27" s="10"/>
      <c r="AX27" s="10"/>
      <c r="AY27" s="10"/>
      <c r="AZ27" s="10"/>
      <c r="BA27" s="10"/>
      <c r="BB27" s="10"/>
      <c r="BC27" s="10"/>
      <c r="BD27" s="10"/>
    </row>
    <row r="28" spans="1:56" ht="15" customHeight="1" x14ac:dyDescent="0.2">
      <c r="A28" s="1"/>
      <c r="B28" s="90" t="s">
        <v>14</v>
      </c>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1"/>
      <c r="AQ28" s="10"/>
      <c r="AR28" s="10"/>
      <c r="AS28" s="10"/>
      <c r="AT28" s="10"/>
      <c r="AU28" s="10"/>
      <c r="AV28" s="10"/>
      <c r="AW28" s="10"/>
      <c r="AX28" s="10"/>
      <c r="AY28" s="10"/>
      <c r="AZ28" s="10"/>
      <c r="BA28" s="10"/>
      <c r="BB28" s="10"/>
      <c r="BC28" s="10"/>
      <c r="BD28" s="10"/>
    </row>
    <row r="29" spans="1:56" ht="15" customHeight="1" x14ac:dyDescent="0.2">
      <c r="A29" s="1"/>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0"/>
      <c r="AP29" s="10"/>
      <c r="AQ29" s="10"/>
      <c r="AR29" s="10"/>
      <c r="AS29" s="10"/>
      <c r="AT29" s="10"/>
      <c r="AU29" s="10"/>
      <c r="AV29" s="10"/>
      <c r="AW29" s="10"/>
      <c r="AX29" s="10"/>
      <c r="AY29" s="10"/>
      <c r="AZ29" s="10"/>
      <c r="BA29" s="10"/>
      <c r="BB29" s="10"/>
      <c r="BC29" s="10"/>
      <c r="BD29" s="10"/>
    </row>
    <row r="30" spans="1:56" ht="15" customHeight="1" x14ac:dyDescent="0.2">
      <c r="A30" s="35">
        <v>1</v>
      </c>
      <c r="B30" s="96" t="s">
        <v>214</v>
      </c>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10"/>
      <c r="AR30" s="10"/>
      <c r="AS30" s="10"/>
      <c r="AT30" s="10"/>
      <c r="AU30" s="10"/>
      <c r="AV30" s="10"/>
      <c r="AW30" s="10"/>
      <c r="AX30" s="10"/>
      <c r="AY30" s="10"/>
      <c r="AZ30" s="10"/>
      <c r="BA30" s="10"/>
      <c r="BB30" s="10"/>
      <c r="BC30" s="10"/>
      <c r="BD30" s="10"/>
    </row>
    <row r="31" spans="1:56" ht="15" hidden="1" customHeight="1" x14ac:dyDescent="0.2">
      <c r="A31" s="1"/>
      <c r="B31" s="18"/>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row>
    <row r="32" spans="1:56" ht="15" customHeight="1" x14ac:dyDescent="0.2">
      <c r="A32" s="1"/>
      <c r="B32" s="10"/>
      <c r="C32" s="97" t="s">
        <v>15</v>
      </c>
      <c r="D32" s="97"/>
      <c r="E32" s="97"/>
      <c r="F32" s="97"/>
      <c r="G32" s="97"/>
      <c r="H32" s="97"/>
      <c r="I32" s="97"/>
      <c r="J32" s="97"/>
      <c r="K32" s="97"/>
      <c r="L32" s="97"/>
      <c r="M32" s="97"/>
      <c r="N32" s="97"/>
      <c r="O32" s="10"/>
      <c r="P32" s="10"/>
      <c r="Q32" s="97" t="s">
        <v>16</v>
      </c>
      <c r="R32" s="97"/>
      <c r="S32" s="97"/>
      <c r="T32" s="97"/>
      <c r="U32" s="97"/>
      <c r="V32" s="97"/>
      <c r="W32" s="97"/>
      <c r="X32" s="97"/>
      <c r="Y32" s="97"/>
      <c r="Z32" s="97"/>
      <c r="AA32" s="97"/>
      <c r="AB32" s="97"/>
      <c r="AC32" s="10"/>
      <c r="AD32" s="10"/>
      <c r="AE32" s="97" t="s">
        <v>17</v>
      </c>
      <c r="AF32" s="97"/>
      <c r="AG32" s="97"/>
      <c r="AH32" s="97"/>
      <c r="AI32" s="97"/>
      <c r="AJ32" s="97"/>
      <c r="AK32" s="97"/>
      <c r="AL32" s="97"/>
      <c r="AM32" s="97"/>
      <c r="AN32" s="97"/>
      <c r="AO32" s="97"/>
      <c r="AP32" s="97"/>
      <c r="AQ32" s="10"/>
      <c r="AR32" s="10"/>
      <c r="AS32" s="10"/>
      <c r="AT32" s="10"/>
      <c r="AU32" s="10"/>
      <c r="AV32" s="10"/>
      <c r="AW32" s="10"/>
      <c r="AX32" s="10"/>
      <c r="AY32" s="10"/>
      <c r="AZ32" s="10"/>
      <c r="BA32" s="10"/>
      <c r="BB32" s="10"/>
      <c r="BC32" s="10"/>
      <c r="BD32" s="10"/>
    </row>
    <row r="33" spans="1:56" ht="15" customHeight="1" x14ac:dyDescent="0.2">
      <c r="A33" s="1"/>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row>
    <row r="34" spans="1:56" ht="15" customHeight="1" x14ac:dyDescent="0.2">
      <c r="A34" s="1">
        <v>2</v>
      </c>
      <c r="B34" s="96" t="s">
        <v>215</v>
      </c>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10"/>
      <c r="AR34" s="10"/>
      <c r="AS34" s="10"/>
      <c r="AT34" s="10"/>
      <c r="AU34" s="10"/>
      <c r="AV34" s="10"/>
      <c r="AW34" s="10"/>
      <c r="AX34" s="10"/>
      <c r="AY34" s="10"/>
      <c r="AZ34" s="10"/>
      <c r="BA34" s="10"/>
      <c r="BB34" s="10"/>
      <c r="BC34" s="10"/>
      <c r="BD34" s="10"/>
    </row>
    <row r="35" spans="1:56" ht="15" hidden="1" customHeight="1" x14ac:dyDescent="0.2">
      <c r="A35" s="1"/>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row>
    <row r="36" spans="1:56" ht="15" customHeight="1" x14ac:dyDescent="0.2">
      <c r="A36" s="1"/>
      <c r="B36" s="10"/>
      <c r="C36" s="97" t="s">
        <v>18</v>
      </c>
      <c r="D36" s="97"/>
      <c r="E36" s="97"/>
      <c r="F36" s="97"/>
      <c r="G36" s="97"/>
      <c r="H36" s="97"/>
      <c r="I36" s="97"/>
      <c r="J36" s="97"/>
      <c r="K36" s="97"/>
      <c r="L36" s="97"/>
      <c r="M36" s="97"/>
      <c r="N36" s="97"/>
      <c r="O36" s="10"/>
      <c r="P36" s="10"/>
      <c r="Q36" s="97" t="s">
        <v>19</v>
      </c>
      <c r="R36" s="97"/>
      <c r="S36" s="97"/>
      <c r="T36" s="97"/>
      <c r="U36" s="97"/>
      <c r="V36" s="97"/>
      <c r="W36" s="97"/>
      <c r="X36" s="97"/>
      <c r="Y36" s="97"/>
      <c r="Z36" s="97"/>
      <c r="AA36" s="97"/>
      <c r="AB36" s="97"/>
      <c r="AC36" s="10"/>
      <c r="AD36" s="10"/>
      <c r="AE36" s="97" t="s">
        <v>20</v>
      </c>
      <c r="AF36" s="97"/>
      <c r="AG36" s="97"/>
      <c r="AH36" s="97"/>
      <c r="AI36" s="97"/>
      <c r="AJ36" s="97"/>
      <c r="AK36" s="97"/>
      <c r="AL36" s="97"/>
      <c r="AM36" s="97"/>
      <c r="AN36" s="97"/>
      <c r="AO36" s="97"/>
      <c r="AP36" s="97"/>
      <c r="AQ36" s="10"/>
      <c r="AR36" s="10"/>
      <c r="AS36" s="10"/>
      <c r="AT36" s="10"/>
      <c r="AU36" s="10"/>
      <c r="AV36" s="10"/>
      <c r="AW36" s="10"/>
      <c r="AX36" s="10"/>
      <c r="AY36" s="10"/>
      <c r="AZ36" s="10"/>
      <c r="BA36" s="10"/>
      <c r="BB36" s="10"/>
      <c r="BC36" s="10"/>
      <c r="BD36" s="10"/>
    </row>
    <row r="37" spans="1:56" ht="15" hidden="1" customHeight="1" x14ac:dyDescent="0.2">
      <c r="A37" s="1"/>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row>
    <row r="38" spans="1:56" ht="15" customHeight="1" x14ac:dyDescent="0.2">
      <c r="A38" s="1"/>
      <c r="B38" s="10"/>
      <c r="C38" s="97" t="s">
        <v>21</v>
      </c>
      <c r="D38" s="97"/>
      <c r="E38" s="97"/>
      <c r="F38" s="97"/>
      <c r="G38" s="97"/>
      <c r="H38" s="97"/>
      <c r="I38" s="97"/>
      <c r="J38" s="97"/>
      <c r="K38" s="97"/>
      <c r="L38" s="97"/>
      <c r="M38" s="97"/>
      <c r="N38" s="97"/>
      <c r="O38" s="10"/>
      <c r="P38" s="10"/>
      <c r="Q38" s="97" t="s">
        <v>22</v>
      </c>
      <c r="R38" s="97"/>
      <c r="S38" s="97"/>
      <c r="T38" s="97"/>
      <c r="U38" s="97"/>
      <c r="V38" s="97"/>
      <c r="W38" s="97"/>
      <c r="X38" s="97"/>
      <c r="Y38" s="97"/>
      <c r="Z38" s="97"/>
      <c r="AA38" s="97"/>
      <c r="AB38" s="97"/>
      <c r="AC38" s="10"/>
      <c r="AD38" s="10"/>
      <c r="AE38" s="97" t="s">
        <v>23</v>
      </c>
      <c r="AF38" s="97"/>
      <c r="AG38" s="97"/>
      <c r="AH38" s="97"/>
      <c r="AI38" s="97"/>
      <c r="AJ38" s="97"/>
      <c r="AK38" s="97"/>
      <c r="AL38" s="97"/>
      <c r="AM38" s="97"/>
      <c r="AN38" s="97"/>
      <c r="AO38" s="97"/>
      <c r="AP38" s="97"/>
      <c r="AQ38" s="10"/>
      <c r="AR38" s="10"/>
      <c r="AS38" s="10"/>
      <c r="AT38" s="10"/>
      <c r="AU38" s="10"/>
      <c r="AV38" s="10"/>
      <c r="AW38" s="10"/>
      <c r="AX38" s="10"/>
      <c r="AY38" s="10"/>
      <c r="AZ38" s="10"/>
      <c r="BA38" s="10"/>
      <c r="BB38" s="10"/>
      <c r="BC38" s="10"/>
      <c r="BD38" s="10"/>
    </row>
    <row r="39" spans="1:56" ht="15" customHeight="1" x14ac:dyDescent="0.2">
      <c r="A39" s="1"/>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row>
    <row r="40" spans="1:56" ht="15" customHeight="1" x14ac:dyDescent="0.2">
      <c r="A40" s="35">
        <v>3</v>
      </c>
      <c r="B40" s="96" t="s">
        <v>24</v>
      </c>
      <c r="C40" s="97"/>
      <c r="D40" s="97"/>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10"/>
      <c r="AR40" s="10"/>
      <c r="AS40" s="10"/>
      <c r="AT40" s="10"/>
      <c r="AU40" s="10"/>
      <c r="AV40" s="10"/>
      <c r="AW40" s="10"/>
      <c r="AX40" s="10"/>
      <c r="AY40" s="10"/>
      <c r="AZ40" s="10"/>
      <c r="BA40" s="10"/>
      <c r="BB40" s="10"/>
      <c r="BC40" s="10"/>
      <c r="BD40" s="10"/>
    </row>
    <row r="41" spans="1:56" ht="2.25" customHeight="1" x14ac:dyDescent="0.2">
      <c r="A41" s="1"/>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row>
    <row r="42" spans="1:56" ht="30" customHeight="1" x14ac:dyDescent="0.2">
      <c r="A42" s="1"/>
      <c r="B42" s="132" t="s">
        <v>25</v>
      </c>
      <c r="C42" s="100"/>
      <c r="D42" s="100"/>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
      <c r="AR42" s="10"/>
      <c r="AS42" s="10"/>
      <c r="AT42" s="10"/>
      <c r="AU42" s="10"/>
      <c r="AV42" s="10"/>
      <c r="AW42" s="10"/>
      <c r="AX42" s="10"/>
      <c r="AY42" s="10"/>
      <c r="AZ42" s="10"/>
      <c r="BA42" s="10"/>
      <c r="BB42" s="10"/>
      <c r="BC42" s="10"/>
      <c r="BD42" s="10"/>
    </row>
    <row r="43" spans="1:56" ht="15" hidden="1" customHeight="1" x14ac:dyDescent="0.2">
      <c r="A43" s="1"/>
      <c r="B43" s="18"/>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row>
    <row r="44" spans="1:56" ht="15" customHeight="1" x14ac:dyDescent="0.2">
      <c r="A44" s="1"/>
      <c r="B44" s="10"/>
      <c r="C44" s="97" t="s">
        <v>26</v>
      </c>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10"/>
      <c r="AR44" s="10"/>
      <c r="AS44" s="10"/>
      <c r="AT44" s="10"/>
      <c r="AU44" s="10"/>
      <c r="AV44" s="10"/>
      <c r="AW44" s="10"/>
      <c r="AX44" s="10"/>
      <c r="AY44" s="10"/>
      <c r="AZ44" s="10"/>
      <c r="BA44" s="10"/>
      <c r="BB44" s="10"/>
      <c r="BC44" s="10"/>
      <c r="BD44" s="10"/>
    </row>
    <row r="45" spans="1:56" ht="15" hidden="1" customHeight="1" x14ac:dyDescent="0.2">
      <c r="A45" s="1"/>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row>
    <row r="46" spans="1:56" ht="15" customHeight="1" x14ac:dyDescent="0.2">
      <c r="A46" s="1"/>
      <c r="B46" s="10"/>
      <c r="C46" s="97" t="s">
        <v>27</v>
      </c>
      <c r="D46" s="97"/>
      <c r="E46" s="97"/>
      <c r="F46" s="97"/>
      <c r="G46" s="97"/>
      <c r="H46" s="97"/>
      <c r="I46" s="97"/>
      <c r="J46" s="97"/>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row>
    <row r="47" spans="1:56" ht="2.25" customHeight="1" x14ac:dyDescent="0.2">
      <c r="A47" s="1"/>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row>
    <row r="48" spans="1:56" ht="15" customHeight="1" x14ac:dyDescent="0.2">
      <c r="A48" s="1"/>
      <c r="B48" s="10"/>
      <c r="C48" s="97" t="s">
        <v>28</v>
      </c>
      <c r="D48" s="97"/>
      <c r="E48" s="97"/>
      <c r="F48" s="97"/>
      <c r="G48" s="97"/>
      <c r="H48" s="97"/>
      <c r="I48" s="97"/>
      <c r="J48" s="97"/>
      <c r="K48" s="97"/>
      <c r="L48" s="97"/>
      <c r="M48" s="97"/>
      <c r="N48" s="97"/>
      <c r="O48" s="97"/>
      <c r="P48" s="97"/>
      <c r="Q48" s="97"/>
      <c r="R48" s="97"/>
      <c r="S48" s="97"/>
      <c r="T48" s="97"/>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row>
    <row r="49" spans="1:56" ht="15" hidden="1" customHeight="1" x14ac:dyDescent="0.2">
      <c r="A49" s="1"/>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row>
    <row r="50" spans="1:56" ht="15" customHeight="1" x14ac:dyDescent="0.2">
      <c r="A50" s="1"/>
      <c r="B50" s="10"/>
      <c r="C50" s="97" t="s">
        <v>29</v>
      </c>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10"/>
      <c r="AR50" s="10"/>
      <c r="AS50" s="10"/>
      <c r="AT50" s="10"/>
      <c r="AU50" s="10"/>
      <c r="AV50" s="10"/>
      <c r="AW50" s="10"/>
      <c r="AX50" s="10"/>
      <c r="AY50" s="10"/>
      <c r="AZ50" s="10"/>
      <c r="BA50" s="10"/>
      <c r="BB50" s="10"/>
      <c r="BC50" s="10"/>
      <c r="BD50" s="10"/>
    </row>
    <row r="51" spans="1:56" ht="15" customHeight="1" x14ac:dyDescent="0.2">
      <c r="A51" s="1"/>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row>
    <row r="52" spans="1:56" ht="15" customHeight="1" x14ac:dyDescent="0.2">
      <c r="A52" s="35">
        <v>4</v>
      </c>
      <c r="B52" s="262" t="s">
        <v>30</v>
      </c>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10"/>
      <c r="AR52" s="10"/>
      <c r="AS52" s="10"/>
      <c r="AT52" s="10"/>
      <c r="AU52" s="10"/>
      <c r="AV52" s="10"/>
      <c r="AW52" s="10"/>
      <c r="AX52" s="10"/>
      <c r="AY52" s="10"/>
      <c r="AZ52" s="10"/>
      <c r="BA52" s="10"/>
      <c r="BB52" s="10"/>
      <c r="BC52" s="10"/>
      <c r="BD52" s="10"/>
    </row>
    <row r="53" spans="1:56" ht="15" customHeight="1" x14ac:dyDescent="0.2">
      <c r="A53" s="1"/>
      <c r="B53" s="10"/>
      <c r="C53" s="149" t="s">
        <v>31</v>
      </c>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49"/>
      <c r="AL53" s="149"/>
      <c r="AM53" s="149"/>
      <c r="AN53" s="149"/>
      <c r="AO53" s="149"/>
      <c r="AP53" s="149"/>
      <c r="AQ53" s="10"/>
      <c r="AR53" s="10"/>
      <c r="AS53" s="10"/>
      <c r="AT53" s="10"/>
      <c r="AU53" s="10"/>
      <c r="AV53" s="10"/>
      <c r="AW53" s="10"/>
      <c r="AX53" s="10"/>
      <c r="AY53" s="10"/>
      <c r="AZ53" s="10"/>
      <c r="BA53" s="10"/>
      <c r="BB53" s="10"/>
      <c r="BC53" s="10"/>
      <c r="BD53" s="10"/>
    </row>
    <row r="54" spans="1:56" ht="15" hidden="1" customHeight="1" x14ac:dyDescent="0.2">
      <c r="A54" s="1"/>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row>
    <row r="55" spans="1:56" ht="15" customHeight="1" x14ac:dyDescent="0.2">
      <c r="A55" s="1"/>
      <c r="B55" s="10"/>
      <c r="C55" s="97" t="s">
        <v>32</v>
      </c>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10"/>
      <c r="AR55" s="10"/>
      <c r="AS55" s="10"/>
      <c r="AT55" s="10"/>
      <c r="AU55" s="10"/>
      <c r="AV55" s="10"/>
      <c r="AW55" s="10"/>
      <c r="AX55" s="10"/>
      <c r="AY55" s="10"/>
      <c r="AZ55" s="10"/>
      <c r="BA55" s="10"/>
      <c r="BB55" s="10"/>
      <c r="BC55" s="10"/>
      <c r="BD55" s="10"/>
    </row>
    <row r="56" spans="1:56" ht="15" customHeight="1" x14ac:dyDescent="0.2">
      <c r="A56" s="1"/>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row>
    <row r="57" spans="1:56" ht="15" customHeight="1" x14ac:dyDescent="0.2">
      <c r="A57" s="35">
        <v>5</v>
      </c>
      <c r="B57" s="96" t="s">
        <v>33</v>
      </c>
      <c r="C57" s="97"/>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10"/>
      <c r="AR57" s="10"/>
      <c r="AS57" s="10"/>
      <c r="AT57" s="10"/>
      <c r="AU57" s="10"/>
      <c r="AV57" s="10"/>
      <c r="AW57" s="10"/>
      <c r="AX57" s="10"/>
      <c r="AY57" s="10"/>
      <c r="AZ57" s="10"/>
      <c r="BA57" s="10"/>
      <c r="BB57" s="10"/>
      <c r="BC57" s="10"/>
      <c r="BD57" s="10"/>
    </row>
    <row r="58" spans="1:56" ht="15" customHeight="1" x14ac:dyDescent="0.2">
      <c r="A58" s="1"/>
      <c r="B58" s="10"/>
      <c r="C58" s="149" t="s">
        <v>31</v>
      </c>
      <c r="D58" s="149"/>
      <c r="E58" s="149"/>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0"/>
      <c r="AR58" s="10"/>
      <c r="AS58" s="10"/>
      <c r="AT58" s="10"/>
      <c r="AU58" s="10"/>
      <c r="AV58" s="10"/>
      <c r="AW58" s="10"/>
      <c r="AX58" s="10"/>
      <c r="AY58" s="10"/>
      <c r="AZ58" s="10"/>
      <c r="BA58" s="10"/>
      <c r="BB58" s="10"/>
      <c r="BC58" s="10"/>
      <c r="BD58" s="10"/>
    </row>
    <row r="59" spans="1:56" ht="15" hidden="1" customHeight="1" x14ac:dyDescent="0.2">
      <c r="A59" s="1"/>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row>
    <row r="60" spans="1:56" ht="15" customHeight="1" x14ac:dyDescent="0.2">
      <c r="A60" s="1"/>
      <c r="B60" s="10"/>
      <c r="C60" s="97" t="s">
        <v>32</v>
      </c>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10"/>
      <c r="AR60" s="10"/>
      <c r="AS60" s="10"/>
      <c r="AT60" s="10"/>
      <c r="AU60" s="10"/>
      <c r="AV60" s="10"/>
      <c r="AW60" s="10"/>
      <c r="AX60" s="10"/>
      <c r="AY60" s="10"/>
      <c r="AZ60" s="10"/>
      <c r="BA60" s="10"/>
      <c r="BB60" s="10"/>
      <c r="BC60" s="10"/>
      <c r="BD60" s="10"/>
    </row>
    <row r="61" spans="1:56" ht="15" customHeight="1" x14ac:dyDescent="0.2">
      <c r="A61" s="1"/>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row>
    <row r="62" spans="1:56" ht="15" customHeight="1" x14ac:dyDescent="0.2">
      <c r="A62" s="35">
        <v>6</v>
      </c>
      <c r="B62" s="96" t="s">
        <v>34</v>
      </c>
      <c r="C62" s="97"/>
      <c r="D62" s="97"/>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10"/>
      <c r="AR62" s="10"/>
      <c r="AS62" s="10"/>
      <c r="AT62" s="10"/>
      <c r="AU62" s="10"/>
      <c r="AV62" s="10"/>
      <c r="AW62" s="10"/>
      <c r="AX62" s="10"/>
      <c r="AY62" s="10"/>
      <c r="AZ62" s="10"/>
      <c r="BA62" s="10"/>
      <c r="BB62" s="10"/>
      <c r="BC62" s="10"/>
      <c r="BD62" s="10"/>
    </row>
    <row r="63" spans="1:56" ht="2.25" customHeight="1" x14ac:dyDescent="0.2">
      <c r="A63" s="1"/>
      <c r="B63" s="18"/>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row>
    <row r="64" spans="1:56" ht="15" customHeight="1" x14ac:dyDescent="0.2">
      <c r="A64" s="1"/>
      <c r="B64" s="10"/>
      <c r="C64" s="148" t="s">
        <v>216</v>
      </c>
      <c r="D64" s="148"/>
      <c r="E64" s="148"/>
      <c r="F64" s="148"/>
      <c r="G64" s="148"/>
      <c r="H64" s="148"/>
      <c r="I64" s="148"/>
      <c r="J64" s="148"/>
      <c r="K64" s="148"/>
      <c r="L64" s="148"/>
      <c r="M64" s="148"/>
      <c r="N64" s="148"/>
      <c r="O64" s="148"/>
      <c r="P64" s="148"/>
      <c r="Q64" s="148"/>
      <c r="R64" s="148"/>
      <c r="S64" s="148"/>
      <c r="T64" s="148"/>
      <c r="U64" s="148"/>
      <c r="V64" s="148"/>
      <c r="W64" s="10"/>
      <c r="X64" s="253"/>
      <c r="Y64" s="254"/>
      <c r="Z64" s="254"/>
      <c r="AA64" s="255"/>
      <c r="AB64" s="10"/>
      <c r="AC64" s="253"/>
      <c r="AD64" s="254"/>
      <c r="AE64" s="254"/>
      <c r="AF64" s="255"/>
      <c r="AG64" s="10"/>
      <c r="AH64" s="253"/>
      <c r="AI64" s="254"/>
      <c r="AJ64" s="254"/>
      <c r="AK64" s="255"/>
      <c r="AL64" s="10"/>
      <c r="AM64" s="253"/>
      <c r="AN64" s="254"/>
      <c r="AO64" s="254"/>
      <c r="AP64" s="255"/>
      <c r="AQ64" s="10"/>
      <c r="AR64" s="10"/>
      <c r="AS64" s="10"/>
      <c r="AT64" s="10"/>
      <c r="AU64" s="10"/>
      <c r="AV64" s="10"/>
      <c r="AW64" s="10"/>
      <c r="AX64" s="10"/>
      <c r="AY64" s="10"/>
      <c r="AZ64" s="10"/>
      <c r="BA64" s="10"/>
      <c r="BB64" s="10"/>
      <c r="BC64" s="10"/>
      <c r="BD64" s="10"/>
    </row>
    <row r="65" spans="1:56" ht="2.25" customHeight="1" x14ac:dyDescent="0.2">
      <c r="A65" s="1"/>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row>
    <row r="66" spans="1:56" ht="15" customHeight="1" x14ac:dyDescent="0.2">
      <c r="A66" s="1"/>
      <c r="B66" s="10"/>
      <c r="C66" s="97" t="s">
        <v>32</v>
      </c>
      <c r="D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10"/>
      <c r="AR66" s="10"/>
      <c r="AS66" s="10"/>
      <c r="AT66" s="10"/>
      <c r="AU66" s="10"/>
      <c r="AV66" s="10"/>
      <c r="AW66" s="10"/>
      <c r="AX66" s="10"/>
      <c r="AY66" s="10"/>
      <c r="AZ66" s="10"/>
      <c r="BA66" s="10"/>
      <c r="BB66" s="10"/>
      <c r="BC66" s="10"/>
      <c r="BD66" s="10"/>
    </row>
    <row r="67" spans="1:56" ht="15" customHeight="1" x14ac:dyDescent="0.2">
      <c r="A67" s="1"/>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row>
    <row r="68" spans="1:56" ht="15" customHeight="1" x14ac:dyDescent="0.2">
      <c r="A68" s="35">
        <v>7</v>
      </c>
      <c r="B68" s="96" t="s">
        <v>35</v>
      </c>
      <c r="C68" s="97"/>
      <c r="D68" s="97"/>
      <c r="E68" s="97"/>
      <c r="F68" s="97"/>
      <c r="G68" s="97"/>
      <c r="H68" s="97"/>
      <c r="I68" s="97"/>
      <c r="J68" s="97"/>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7"/>
      <c r="AP68" s="97"/>
      <c r="AQ68" s="10"/>
      <c r="AR68" s="10"/>
      <c r="AS68" s="10"/>
      <c r="AT68" s="10"/>
      <c r="AU68" s="10"/>
      <c r="AV68" s="10"/>
      <c r="AW68" s="10"/>
      <c r="AX68" s="10"/>
      <c r="AY68" s="10"/>
      <c r="AZ68" s="10"/>
      <c r="BA68" s="10"/>
      <c r="BB68" s="10"/>
      <c r="BC68" s="10"/>
      <c r="BD68" s="10"/>
    </row>
    <row r="69" spans="1:56" ht="15" customHeight="1" x14ac:dyDescent="0.2">
      <c r="A69" s="1"/>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row>
    <row r="70" spans="1:56" ht="15" customHeight="1" x14ac:dyDescent="0.2">
      <c r="A70" s="1"/>
      <c r="B70" s="248" t="s">
        <v>36</v>
      </c>
      <c r="C70" s="97"/>
      <c r="D70" s="97"/>
      <c r="E70" s="97"/>
      <c r="F70" s="97"/>
      <c r="G70" s="97"/>
      <c r="H70" s="97"/>
      <c r="I70" s="97"/>
      <c r="J70" s="97"/>
      <c r="K70" s="97"/>
      <c r="L70" s="97"/>
      <c r="M70" s="97"/>
      <c r="N70" s="97"/>
      <c r="O70" s="97"/>
      <c r="P70" s="10"/>
      <c r="Q70" s="256"/>
      <c r="R70" s="250"/>
      <c r="S70" s="250"/>
      <c r="T70" s="250"/>
      <c r="U70" s="250"/>
      <c r="V70" s="250"/>
      <c r="W70" s="250"/>
      <c r="X70" s="250"/>
      <c r="Y70" s="250"/>
      <c r="Z70" s="250"/>
      <c r="AA70" s="250"/>
      <c r="AB70" s="250"/>
      <c r="AC70" s="250"/>
      <c r="AD70" s="250"/>
      <c r="AE70" s="250"/>
      <c r="AF70" s="250"/>
      <c r="AG70" s="250"/>
      <c r="AH70" s="250"/>
      <c r="AI70" s="250"/>
      <c r="AJ70" s="250"/>
      <c r="AK70" s="250"/>
      <c r="AL70" s="250"/>
      <c r="AM70" s="250"/>
      <c r="AN70" s="250"/>
      <c r="AO70" s="250"/>
      <c r="AP70" s="251"/>
      <c r="AQ70" s="10"/>
      <c r="AR70" s="10"/>
      <c r="AS70" s="10"/>
      <c r="AT70" s="10"/>
      <c r="AU70" s="10"/>
      <c r="AV70" s="10"/>
      <c r="AW70" s="10"/>
      <c r="AX70" s="10"/>
      <c r="AY70" s="10"/>
      <c r="AZ70" s="10"/>
      <c r="BA70" s="10"/>
      <c r="BB70" s="10"/>
      <c r="BC70" s="10"/>
      <c r="BD70" s="10"/>
    </row>
    <row r="71" spans="1:56" ht="2.25" customHeight="1" x14ac:dyDescent="0.2">
      <c r="A71" s="1"/>
      <c r="B71" s="10"/>
      <c r="C71" s="10"/>
      <c r="D71" s="10"/>
      <c r="E71" s="10"/>
      <c r="F71" s="10"/>
      <c r="G71" s="10"/>
      <c r="H71" s="10"/>
      <c r="I71" s="10"/>
      <c r="J71" s="10"/>
      <c r="K71" s="10"/>
      <c r="L71" s="10"/>
      <c r="M71" s="10"/>
      <c r="N71" s="9"/>
      <c r="O71" s="10"/>
      <c r="P71" s="10"/>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10"/>
      <c r="AR71" s="10"/>
      <c r="AS71" s="10"/>
      <c r="AT71" s="10"/>
      <c r="AU71" s="10"/>
      <c r="AV71" s="10"/>
      <c r="AW71" s="10"/>
      <c r="AX71" s="10"/>
      <c r="AY71" s="10"/>
      <c r="AZ71" s="10"/>
      <c r="BA71" s="10"/>
      <c r="BB71" s="10"/>
      <c r="BC71" s="10"/>
      <c r="BD71" s="10"/>
    </row>
    <row r="72" spans="1:56" ht="15" customHeight="1" x14ac:dyDescent="0.2">
      <c r="A72" s="1"/>
      <c r="B72" s="248" t="s">
        <v>37</v>
      </c>
      <c r="C72" s="97"/>
      <c r="D72" s="97"/>
      <c r="E72" s="97"/>
      <c r="F72" s="97"/>
      <c r="G72" s="97"/>
      <c r="H72" s="97"/>
      <c r="I72" s="97"/>
      <c r="J72" s="97"/>
      <c r="K72" s="97"/>
      <c r="L72" s="97"/>
      <c r="M72" s="97"/>
      <c r="N72" s="97"/>
      <c r="O72" s="97"/>
      <c r="P72" s="10"/>
      <c r="Q72" s="256"/>
      <c r="R72" s="257"/>
      <c r="S72" s="257"/>
      <c r="T72" s="257"/>
      <c r="U72" s="257"/>
      <c r="V72" s="257"/>
      <c r="W72" s="257"/>
      <c r="X72" s="257"/>
      <c r="Y72" s="257"/>
      <c r="Z72" s="257"/>
      <c r="AA72" s="257"/>
      <c r="AB72" s="257"/>
      <c r="AC72" s="257"/>
      <c r="AD72" s="257"/>
      <c r="AE72" s="257"/>
      <c r="AF72" s="257"/>
      <c r="AG72" s="257"/>
      <c r="AH72" s="257"/>
      <c r="AI72" s="257"/>
      <c r="AJ72" s="257"/>
      <c r="AK72" s="258"/>
      <c r="AL72" s="36"/>
      <c r="AM72" s="256"/>
      <c r="AN72" s="257"/>
      <c r="AO72" s="257"/>
      <c r="AP72" s="258"/>
      <c r="AQ72" s="10"/>
      <c r="AR72" s="10"/>
      <c r="AS72" s="10"/>
      <c r="AT72" s="10"/>
      <c r="AU72" s="10"/>
      <c r="AV72" s="10"/>
      <c r="AW72" s="10"/>
      <c r="AX72" s="10"/>
      <c r="AY72" s="10"/>
      <c r="AZ72" s="10"/>
      <c r="BA72" s="10"/>
      <c r="BB72" s="10"/>
      <c r="BC72" s="10"/>
      <c r="BD72" s="10"/>
    </row>
    <row r="73" spans="1:56" ht="2.25" customHeight="1" x14ac:dyDescent="0.2">
      <c r="A73" s="1"/>
      <c r="B73" s="10"/>
      <c r="C73" s="10"/>
      <c r="D73" s="10"/>
      <c r="E73" s="10"/>
      <c r="F73" s="10"/>
      <c r="G73" s="10"/>
      <c r="H73" s="10"/>
      <c r="I73" s="10"/>
      <c r="J73" s="10"/>
      <c r="K73" s="10"/>
      <c r="L73" s="10"/>
      <c r="M73" s="10"/>
      <c r="N73" s="9"/>
      <c r="O73" s="10"/>
      <c r="P73" s="10"/>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10"/>
      <c r="AR73" s="10"/>
      <c r="AS73" s="10"/>
      <c r="AT73" s="10"/>
      <c r="AU73" s="10"/>
      <c r="AV73" s="10"/>
      <c r="AW73" s="10"/>
      <c r="AX73" s="10"/>
      <c r="AY73" s="10"/>
      <c r="AZ73" s="10"/>
      <c r="BA73" s="10"/>
      <c r="BB73" s="10"/>
      <c r="BC73" s="10"/>
      <c r="BD73" s="10"/>
    </row>
    <row r="74" spans="1:56" ht="15" customHeight="1" x14ac:dyDescent="0.2">
      <c r="A74" s="1"/>
      <c r="B74" s="248" t="s">
        <v>38</v>
      </c>
      <c r="C74" s="97"/>
      <c r="D74" s="97"/>
      <c r="E74" s="97"/>
      <c r="F74" s="97"/>
      <c r="G74" s="97"/>
      <c r="H74" s="97"/>
      <c r="I74" s="97"/>
      <c r="J74" s="97"/>
      <c r="K74" s="97"/>
      <c r="L74" s="97"/>
      <c r="M74" s="97"/>
      <c r="N74" s="97"/>
      <c r="O74" s="97"/>
      <c r="P74" s="10"/>
      <c r="Q74" s="256"/>
      <c r="R74" s="257"/>
      <c r="S74" s="257"/>
      <c r="T74" s="258"/>
      <c r="U74" s="37"/>
      <c r="V74" s="244"/>
      <c r="W74" s="235"/>
      <c r="X74" s="235"/>
      <c r="Y74" s="235"/>
      <c r="Z74" s="235"/>
      <c r="AA74" s="235"/>
      <c r="AB74" s="235"/>
      <c r="AC74" s="235"/>
      <c r="AD74" s="235"/>
      <c r="AE74" s="235"/>
      <c r="AF74" s="235"/>
      <c r="AG74" s="235"/>
      <c r="AH74" s="235"/>
      <c r="AI74" s="235"/>
      <c r="AJ74" s="235"/>
      <c r="AK74" s="235"/>
      <c r="AL74" s="235"/>
      <c r="AM74" s="235"/>
      <c r="AN74" s="235"/>
      <c r="AO74" s="235"/>
      <c r="AP74" s="236"/>
      <c r="AQ74" s="10"/>
      <c r="AR74" s="10"/>
      <c r="AS74" s="10"/>
      <c r="AT74" s="10"/>
      <c r="AU74" s="10"/>
      <c r="AV74" s="10"/>
      <c r="AW74" s="10"/>
      <c r="AX74" s="10"/>
      <c r="AY74" s="10"/>
      <c r="AZ74" s="10"/>
      <c r="BA74" s="10"/>
      <c r="BB74" s="10"/>
      <c r="BC74" s="10"/>
      <c r="BD74" s="10"/>
    </row>
    <row r="75" spans="1:56" ht="2.25" customHeight="1" x14ac:dyDescent="0.2">
      <c r="A75" s="1"/>
      <c r="B75" s="38"/>
      <c r="C75" s="10"/>
      <c r="D75" s="10"/>
      <c r="E75" s="10"/>
      <c r="F75" s="10"/>
      <c r="G75" s="10"/>
      <c r="H75" s="10"/>
      <c r="I75" s="10"/>
      <c r="J75" s="10"/>
      <c r="K75" s="10"/>
      <c r="L75" s="10"/>
      <c r="M75" s="10"/>
      <c r="N75" s="10"/>
      <c r="O75" s="10"/>
      <c r="P75" s="10"/>
      <c r="Q75" s="39"/>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10"/>
      <c r="AR75" s="10"/>
      <c r="AS75" s="10"/>
      <c r="AT75" s="10"/>
      <c r="AU75" s="10"/>
      <c r="AV75" s="10"/>
      <c r="AW75" s="10"/>
      <c r="AX75" s="10"/>
      <c r="AY75" s="10"/>
      <c r="AZ75" s="10"/>
      <c r="BA75" s="10"/>
      <c r="BB75" s="10"/>
      <c r="BC75" s="10"/>
      <c r="BD75" s="10"/>
    </row>
    <row r="76" spans="1:56" ht="15" customHeight="1" x14ac:dyDescent="0.2">
      <c r="A76" s="1"/>
      <c r="B76" s="248" t="s">
        <v>39</v>
      </c>
      <c r="C76" s="97"/>
      <c r="D76" s="97"/>
      <c r="E76" s="97"/>
      <c r="F76" s="97"/>
      <c r="G76" s="97"/>
      <c r="H76" s="97"/>
      <c r="I76" s="97"/>
      <c r="J76" s="97"/>
      <c r="K76" s="97"/>
      <c r="L76" s="97"/>
      <c r="M76" s="97"/>
      <c r="N76" s="97"/>
      <c r="O76" s="97"/>
      <c r="P76" s="10"/>
      <c r="Q76" s="73"/>
      <c r="R76" s="74"/>
      <c r="S76" s="74"/>
      <c r="T76" s="74"/>
      <c r="U76" s="75"/>
      <c r="V76" s="74"/>
      <c r="W76" s="74"/>
      <c r="X76" s="74"/>
      <c r="Y76" s="75"/>
      <c r="Z76" s="74"/>
      <c r="AA76" s="74"/>
      <c r="AB76" s="74"/>
      <c r="AC76" s="75"/>
      <c r="AD76" s="40"/>
      <c r="AE76" s="40"/>
      <c r="AF76" s="40"/>
      <c r="AG76" s="40"/>
      <c r="AH76" s="40"/>
      <c r="AI76" s="40"/>
      <c r="AJ76" s="40"/>
      <c r="AK76" s="40"/>
      <c r="AL76" s="40"/>
      <c r="AM76" s="40"/>
      <c r="AN76" s="40"/>
      <c r="AO76" s="40"/>
      <c r="AP76" s="40"/>
      <c r="AQ76" s="10"/>
      <c r="AR76" s="10"/>
      <c r="AS76" s="10"/>
      <c r="AT76" s="10"/>
      <c r="AU76" s="10"/>
      <c r="AV76" s="10"/>
      <c r="AW76" s="10"/>
      <c r="AX76" s="10"/>
      <c r="AY76" s="10"/>
      <c r="AZ76" s="10"/>
      <c r="BA76" s="10"/>
      <c r="BB76" s="10"/>
      <c r="BC76" s="10"/>
      <c r="BD76" s="10"/>
    </row>
    <row r="77" spans="1:56" ht="15" customHeight="1" x14ac:dyDescent="0.2">
      <c r="A77" s="1"/>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row>
    <row r="78" spans="1:56" ht="15" customHeight="1" x14ac:dyDescent="0.2">
      <c r="A78" s="35">
        <v>8</v>
      </c>
      <c r="B78" s="96" t="s">
        <v>40</v>
      </c>
      <c r="C78" s="97"/>
      <c r="D78" s="97"/>
      <c r="E78" s="97"/>
      <c r="F78" s="97"/>
      <c r="G78" s="97"/>
      <c r="H78" s="97"/>
      <c r="I78" s="97"/>
      <c r="J78" s="97"/>
      <c r="K78" s="97"/>
      <c r="L78" s="97"/>
      <c r="M78" s="97"/>
      <c r="N78" s="97"/>
      <c r="O78" s="97"/>
      <c r="P78" s="97"/>
      <c r="Q78" s="97"/>
      <c r="R78" s="97"/>
      <c r="S78" s="97"/>
      <c r="T78" s="97"/>
      <c r="U78" s="97"/>
      <c r="V78" s="97"/>
      <c r="W78" s="97"/>
      <c r="X78" s="97"/>
      <c r="Y78" s="97"/>
      <c r="Z78" s="97"/>
      <c r="AA78" s="97"/>
      <c r="AB78" s="97"/>
      <c r="AC78" s="97"/>
      <c r="AD78" s="97"/>
      <c r="AE78" s="97"/>
      <c r="AF78" s="97"/>
      <c r="AG78" s="97"/>
      <c r="AH78" s="97"/>
      <c r="AI78" s="97"/>
      <c r="AJ78" s="97"/>
      <c r="AK78" s="97"/>
      <c r="AL78" s="97"/>
      <c r="AM78" s="97"/>
      <c r="AN78" s="97"/>
      <c r="AO78" s="97"/>
      <c r="AP78" s="97"/>
      <c r="AQ78" s="10"/>
      <c r="AR78" s="10"/>
      <c r="AS78" s="10"/>
      <c r="AT78" s="10"/>
      <c r="AU78" s="10"/>
      <c r="AV78" s="10"/>
      <c r="AW78" s="10"/>
      <c r="AX78" s="10"/>
      <c r="AY78" s="10"/>
      <c r="AZ78" s="10"/>
      <c r="BA78" s="10"/>
      <c r="BB78" s="10"/>
      <c r="BC78" s="10"/>
      <c r="BD78" s="10"/>
    </row>
    <row r="79" spans="1:56" ht="15" customHeight="1" x14ac:dyDescent="0.2">
      <c r="A79" s="1"/>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row>
    <row r="80" spans="1:56" ht="15" customHeight="1" x14ac:dyDescent="0.2">
      <c r="A80" s="1"/>
      <c r="B80" s="248"/>
      <c r="C80" s="97"/>
      <c r="D80" s="97"/>
      <c r="E80" s="97"/>
      <c r="F80" s="97"/>
      <c r="G80" s="97"/>
      <c r="H80" s="97"/>
      <c r="I80" s="97"/>
      <c r="J80" s="97"/>
      <c r="K80" s="97"/>
      <c r="L80" s="97"/>
      <c r="M80" s="97"/>
      <c r="N80" s="97"/>
      <c r="O80" s="97"/>
      <c r="P80" s="10"/>
      <c r="Q80" s="256"/>
      <c r="R80" s="250"/>
      <c r="S80" s="250"/>
      <c r="T80" s="250"/>
      <c r="U80" s="250"/>
      <c r="V80" s="250"/>
      <c r="W80" s="250"/>
      <c r="X80" s="250"/>
      <c r="Y80" s="250"/>
      <c r="Z80" s="250"/>
      <c r="AA80" s="250"/>
      <c r="AB80" s="250"/>
      <c r="AC80" s="250"/>
      <c r="AD80" s="250"/>
      <c r="AE80" s="250"/>
      <c r="AF80" s="250"/>
      <c r="AG80" s="250"/>
      <c r="AH80" s="250"/>
      <c r="AI80" s="250"/>
      <c r="AJ80" s="250"/>
      <c r="AK80" s="250"/>
      <c r="AL80" s="250"/>
      <c r="AM80" s="250"/>
      <c r="AN80" s="250"/>
      <c r="AO80" s="250"/>
      <c r="AP80" s="251"/>
      <c r="AQ80" s="10"/>
      <c r="AR80" s="10"/>
      <c r="AS80" s="10"/>
      <c r="AT80" s="10"/>
      <c r="AU80" s="10"/>
      <c r="AV80" s="10"/>
      <c r="AW80" s="10"/>
      <c r="AX80" s="10"/>
      <c r="AY80" s="10"/>
      <c r="AZ80" s="10"/>
      <c r="BA80" s="10"/>
      <c r="BB80" s="10"/>
      <c r="BC80" s="10"/>
      <c r="BD80" s="10"/>
    </row>
    <row r="81" spans="1:56" ht="2.25" customHeight="1" x14ac:dyDescent="0.2">
      <c r="A81" s="1"/>
      <c r="B81" s="10"/>
      <c r="C81" s="10"/>
      <c r="D81" s="10"/>
      <c r="E81" s="10"/>
      <c r="F81" s="10"/>
      <c r="G81" s="10"/>
      <c r="H81" s="10"/>
      <c r="I81" s="10"/>
      <c r="J81" s="10"/>
      <c r="K81" s="10"/>
      <c r="L81" s="10"/>
      <c r="M81" s="10"/>
      <c r="N81" s="9"/>
      <c r="O81" s="10"/>
      <c r="P81" s="10"/>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10"/>
      <c r="AR81" s="10"/>
      <c r="AS81" s="10"/>
      <c r="AT81" s="10"/>
      <c r="AU81" s="10"/>
      <c r="AV81" s="10"/>
      <c r="AW81" s="10"/>
      <c r="AX81" s="10"/>
      <c r="AY81" s="10"/>
      <c r="AZ81" s="10"/>
      <c r="BA81" s="10"/>
      <c r="BB81" s="10"/>
      <c r="BC81" s="10"/>
      <c r="BD81" s="10"/>
    </row>
    <row r="82" spans="1:56" ht="15" customHeight="1" x14ac:dyDescent="0.2">
      <c r="A82" s="1"/>
      <c r="B82" s="248"/>
      <c r="C82" s="97"/>
      <c r="D82" s="97"/>
      <c r="E82" s="97"/>
      <c r="F82" s="97"/>
      <c r="G82" s="97"/>
      <c r="H82" s="97"/>
      <c r="I82" s="97"/>
      <c r="J82" s="97"/>
      <c r="K82" s="97"/>
      <c r="L82" s="97"/>
      <c r="M82" s="97"/>
      <c r="N82" s="97"/>
      <c r="O82" s="97"/>
      <c r="P82" s="10"/>
      <c r="Q82" s="256"/>
      <c r="R82" s="257"/>
      <c r="S82" s="257"/>
      <c r="T82" s="257"/>
      <c r="U82" s="257"/>
      <c r="V82" s="257"/>
      <c r="W82" s="257"/>
      <c r="X82" s="257"/>
      <c r="Y82" s="257"/>
      <c r="Z82" s="257"/>
      <c r="AA82" s="257"/>
      <c r="AB82" s="257"/>
      <c r="AC82" s="257"/>
      <c r="AD82" s="257"/>
      <c r="AE82" s="257"/>
      <c r="AF82" s="257"/>
      <c r="AG82" s="257"/>
      <c r="AH82" s="257"/>
      <c r="AI82" s="257"/>
      <c r="AJ82" s="257"/>
      <c r="AK82" s="258"/>
      <c r="AL82" s="36"/>
      <c r="AM82" s="256"/>
      <c r="AN82" s="257"/>
      <c r="AO82" s="257"/>
      <c r="AP82" s="258"/>
      <c r="AQ82" s="10"/>
      <c r="AR82" s="10"/>
      <c r="AS82" s="10"/>
      <c r="AT82" s="10"/>
      <c r="AU82" s="10"/>
      <c r="AV82" s="10"/>
      <c r="AW82" s="10"/>
      <c r="AX82" s="10"/>
      <c r="AY82" s="10"/>
      <c r="AZ82" s="10"/>
      <c r="BA82" s="10"/>
      <c r="BB82" s="10"/>
      <c r="BC82" s="10"/>
      <c r="BD82" s="10"/>
    </row>
    <row r="83" spans="1:56" ht="2.25" customHeight="1" x14ac:dyDescent="0.2">
      <c r="A83" s="1"/>
      <c r="B83" s="10"/>
      <c r="C83" s="10"/>
      <c r="D83" s="10"/>
      <c r="E83" s="10"/>
      <c r="F83" s="10"/>
      <c r="G83" s="10"/>
      <c r="H83" s="10"/>
      <c r="I83" s="10"/>
      <c r="J83" s="10"/>
      <c r="K83" s="10"/>
      <c r="L83" s="10"/>
      <c r="M83" s="10"/>
      <c r="N83" s="9"/>
      <c r="O83" s="10"/>
      <c r="P83" s="10"/>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10"/>
      <c r="AR83" s="10"/>
      <c r="AS83" s="10"/>
      <c r="AT83" s="10"/>
      <c r="AU83" s="10"/>
      <c r="AV83" s="10"/>
      <c r="AW83" s="10"/>
      <c r="AX83" s="10"/>
      <c r="AY83" s="10"/>
      <c r="AZ83" s="10"/>
      <c r="BA83" s="10"/>
      <c r="BB83" s="10"/>
      <c r="BC83" s="10"/>
      <c r="BD83" s="10"/>
    </row>
    <row r="84" spans="1:56" ht="15" customHeight="1" x14ac:dyDescent="0.2">
      <c r="A84" s="1"/>
      <c r="B84" s="248"/>
      <c r="C84" s="97"/>
      <c r="D84" s="97"/>
      <c r="E84" s="97"/>
      <c r="F84" s="97"/>
      <c r="G84" s="97"/>
      <c r="H84" s="97"/>
      <c r="I84" s="97"/>
      <c r="J84" s="97"/>
      <c r="K84" s="97"/>
      <c r="L84" s="97"/>
      <c r="M84" s="97"/>
      <c r="N84" s="97"/>
      <c r="O84" s="97"/>
      <c r="P84" s="10"/>
      <c r="Q84" s="256"/>
      <c r="R84" s="257"/>
      <c r="S84" s="257"/>
      <c r="T84" s="258"/>
      <c r="U84" s="37"/>
      <c r="V84" s="244"/>
      <c r="W84" s="235"/>
      <c r="X84" s="235"/>
      <c r="Y84" s="235"/>
      <c r="Z84" s="235"/>
      <c r="AA84" s="235"/>
      <c r="AB84" s="235"/>
      <c r="AC84" s="235"/>
      <c r="AD84" s="235"/>
      <c r="AE84" s="235"/>
      <c r="AF84" s="235"/>
      <c r="AG84" s="235"/>
      <c r="AH84" s="235"/>
      <c r="AI84" s="235"/>
      <c r="AJ84" s="235"/>
      <c r="AK84" s="235"/>
      <c r="AL84" s="235"/>
      <c r="AM84" s="235"/>
      <c r="AN84" s="235"/>
      <c r="AO84" s="235"/>
      <c r="AP84" s="236"/>
      <c r="AQ84" s="10"/>
      <c r="AR84" s="10"/>
      <c r="AS84" s="10"/>
      <c r="AT84" s="10"/>
      <c r="AU84" s="10"/>
      <c r="AV84" s="10"/>
      <c r="AW84" s="10"/>
      <c r="AX84" s="10"/>
      <c r="AY84" s="10"/>
      <c r="AZ84" s="10"/>
      <c r="BA84" s="10"/>
      <c r="BB84" s="10"/>
      <c r="BC84" s="10"/>
      <c r="BD84" s="10"/>
    </row>
    <row r="85" spans="1:56" ht="2.25" customHeight="1" x14ac:dyDescent="0.2">
      <c r="A85" s="1"/>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row>
    <row r="86" spans="1:56" ht="15" customHeight="1" x14ac:dyDescent="0.2">
      <c r="A86" s="96"/>
      <c r="B86" s="97"/>
      <c r="C86" s="97"/>
      <c r="D86" s="97"/>
      <c r="E86" s="97"/>
      <c r="F86" s="97"/>
      <c r="G86" s="97"/>
      <c r="H86" s="97"/>
      <c r="I86" s="97"/>
      <c r="J86" s="97"/>
      <c r="K86" s="97"/>
      <c r="L86" s="97"/>
      <c r="M86" s="97"/>
      <c r="N86" s="97"/>
      <c r="O86" s="97"/>
      <c r="P86" s="97"/>
      <c r="Q86" s="97"/>
      <c r="R86" s="97"/>
      <c r="S86" s="97"/>
      <c r="T86" s="97"/>
      <c r="U86" s="97"/>
      <c r="V86" s="97"/>
      <c r="W86" s="97"/>
      <c r="X86" s="97"/>
      <c r="Y86" s="97"/>
      <c r="Z86" s="97"/>
      <c r="AA86" s="97"/>
      <c r="AB86" s="97"/>
      <c r="AC86" s="97"/>
      <c r="AD86" s="97"/>
      <c r="AE86" s="97"/>
      <c r="AF86" s="97"/>
      <c r="AG86" s="97"/>
      <c r="AH86" s="97"/>
      <c r="AI86" s="97"/>
      <c r="AJ86" s="97"/>
      <c r="AK86" s="97"/>
      <c r="AL86" s="97"/>
      <c r="AM86" s="97"/>
      <c r="AN86" s="97"/>
      <c r="AO86" s="97"/>
      <c r="AP86" s="97"/>
      <c r="AQ86" s="10"/>
      <c r="AR86" s="10"/>
      <c r="AS86" s="10"/>
      <c r="AT86" s="10"/>
      <c r="AU86" s="10"/>
      <c r="AV86" s="10"/>
      <c r="AW86" s="10"/>
      <c r="AX86" s="10"/>
      <c r="AY86" s="10"/>
      <c r="AZ86" s="10"/>
      <c r="BA86" s="10"/>
      <c r="BB86" s="10"/>
      <c r="BC86" s="10"/>
      <c r="BD86" s="10"/>
    </row>
    <row r="87" spans="1:56" ht="15" customHeight="1" x14ac:dyDescent="0.2">
      <c r="A87" s="35">
        <v>9</v>
      </c>
      <c r="B87" s="96" t="s">
        <v>41</v>
      </c>
      <c r="C87" s="97"/>
      <c r="D87" s="97"/>
      <c r="E87" s="97"/>
      <c r="F87" s="97"/>
      <c r="G87" s="97"/>
      <c r="H87" s="97"/>
      <c r="I87" s="97"/>
      <c r="J87" s="97"/>
      <c r="K87" s="97"/>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c r="AO87" s="97"/>
      <c r="AP87" s="97"/>
      <c r="AQ87" s="10"/>
      <c r="AR87" s="10"/>
      <c r="AS87" s="10"/>
      <c r="AT87" s="10"/>
      <c r="AU87" s="10"/>
      <c r="AV87" s="10"/>
      <c r="AW87" s="10"/>
      <c r="AX87" s="10"/>
      <c r="AY87" s="10"/>
      <c r="AZ87" s="10"/>
      <c r="BA87" s="10"/>
      <c r="BB87" s="10"/>
      <c r="BC87" s="10"/>
      <c r="BD87" s="10"/>
    </row>
    <row r="88" spans="1:56" ht="15" customHeight="1" x14ac:dyDescent="0.2">
      <c r="A88" s="1"/>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row>
    <row r="89" spans="1:56" ht="15" customHeight="1" x14ac:dyDescent="0.2">
      <c r="A89" s="1"/>
      <c r="B89" s="248" t="s">
        <v>36</v>
      </c>
      <c r="C89" s="97"/>
      <c r="D89" s="97"/>
      <c r="E89" s="97"/>
      <c r="F89" s="97"/>
      <c r="G89" s="97"/>
      <c r="H89" s="97"/>
      <c r="I89" s="97"/>
      <c r="J89" s="97"/>
      <c r="K89" s="97"/>
      <c r="L89" s="97"/>
      <c r="M89" s="97"/>
      <c r="N89" s="97"/>
      <c r="O89" s="97"/>
      <c r="P89" s="10"/>
      <c r="Q89" s="256"/>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1"/>
      <c r="AQ89" s="10"/>
      <c r="AR89" s="10"/>
      <c r="AS89" s="10"/>
      <c r="AT89" s="10"/>
      <c r="AU89" s="10"/>
      <c r="AV89" s="10"/>
      <c r="AW89" s="10"/>
      <c r="AX89" s="10"/>
      <c r="AY89" s="10"/>
      <c r="AZ89" s="10"/>
      <c r="BA89" s="10"/>
      <c r="BB89" s="10"/>
      <c r="BC89" s="10"/>
      <c r="BD89" s="10"/>
    </row>
    <row r="90" spans="1:56" ht="2.25" customHeight="1" x14ac:dyDescent="0.2">
      <c r="A90" s="1"/>
      <c r="B90" s="10"/>
      <c r="C90" s="10"/>
      <c r="D90" s="10"/>
      <c r="E90" s="10"/>
      <c r="F90" s="10"/>
      <c r="G90" s="10"/>
      <c r="H90" s="10"/>
      <c r="I90" s="10"/>
      <c r="J90" s="10"/>
      <c r="K90" s="10"/>
      <c r="L90" s="10"/>
      <c r="M90" s="10"/>
      <c r="N90" s="9"/>
      <c r="O90" s="10"/>
      <c r="P90" s="10"/>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10"/>
      <c r="AR90" s="10"/>
      <c r="AS90" s="10"/>
      <c r="AT90" s="10"/>
      <c r="AU90" s="10"/>
      <c r="AV90" s="10"/>
      <c r="AW90" s="10"/>
      <c r="AX90" s="10"/>
      <c r="AY90" s="10"/>
      <c r="AZ90" s="10"/>
      <c r="BA90" s="10"/>
      <c r="BB90" s="10"/>
      <c r="BC90" s="10"/>
      <c r="BD90" s="10"/>
    </row>
    <row r="91" spans="1:56" ht="15" customHeight="1" x14ac:dyDescent="0.2">
      <c r="A91" s="1"/>
      <c r="B91" s="248" t="s">
        <v>37</v>
      </c>
      <c r="C91" s="97"/>
      <c r="D91" s="97"/>
      <c r="E91" s="97"/>
      <c r="F91" s="97"/>
      <c r="G91" s="97"/>
      <c r="H91" s="97"/>
      <c r="I91" s="97"/>
      <c r="J91" s="97"/>
      <c r="K91" s="97"/>
      <c r="L91" s="97"/>
      <c r="M91" s="97"/>
      <c r="N91" s="97"/>
      <c r="O91" s="97"/>
      <c r="P91" s="10"/>
      <c r="Q91" s="256"/>
      <c r="R91" s="257"/>
      <c r="S91" s="257"/>
      <c r="T91" s="257"/>
      <c r="U91" s="257"/>
      <c r="V91" s="257"/>
      <c r="W91" s="257"/>
      <c r="X91" s="257"/>
      <c r="Y91" s="257"/>
      <c r="Z91" s="257"/>
      <c r="AA91" s="257"/>
      <c r="AB91" s="257"/>
      <c r="AC91" s="257"/>
      <c r="AD91" s="257"/>
      <c r="AE91" s="257"/>
      <c r="AF91" s="257"/>
      <c r="AG91" s="257"/>
      <c r="AH91" s="257"/>
      <c r="AI91" s="257"/>
      <c r="AJ91" s="257"/>
      <c r="AK91" s="258"/>
      <c r="AL91" s="36"/>
      <c r="AM91" s="256"/>
      <c r="AN91" s="257"/>
      <c r="AO91" s="257"/>
      <c r="AP91" s="258"/>
      <c r="AQ91" s="10"/>
      <c r="AR91" s="10"/>
      <c r="AS91" s="10"/>
      <c r="AT91" s="10"/>
      <c r="AU91" s="10"/>
      <c r="AV91" s="10"/>
      <c r="AW91" s="10"/>
      <c r="AX91" s="10"/>
      <c r="AY91" s="10"/>
      <c r="AZ91" s="10"/>
      <c r="BA91" s="10"/>
      <c r="BB91" s="10"/>
      <c r="BC91" s="10"/>
      <c r="BD91" s="10"/>
    </row>
    <row r="92" spans="1:56" ht="2.25" customHeight="1" x14ac:dyDescent="0.2">
      <c r="A92" s="1"/>
      <c r="B92" s="10"/>
      <c r="C92" s="10"/>
      <c r="D92" s="10"/>
      <c r="E92" s="10"/>
      <c r="F92" s="10"/>
      <c r="G92" s="10"/>
      <c r="H92" s="10"/>
      <c r="I92" s="10"/>
      <c r="J92" s="10"/>
      <c r="K92" s="10"/>
      <c r="L92" s="10"/>
      <c r="M92" s="10"/>
      <c r="N92" s="9"/>
      <c r="O92" s="10"/>
      <c r="P92" s="10"/>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10"/>
      <c r="AR92" s="10"/>
      <c r="AS92" s="10"/>
      <c r="AT92" s="10"/>
      <c r="AU92" s="10"/>
      <c r="AV92" s="10"/>
      <c r="AW92" s="10"/>
      <c r="AX92" s="10"/>
      <c r="AY92" s="10"/>
      <c r="AZ92" s="10"/>
      <c r="BA92" s="10"/>
      <c r="BB92" s="10"/>
      <c r="BC92" s="10"/>
      <c r="BD92" s="10"/>
    </row>
    <row r="93" spans="1:56" ht="15" customHeight="1" x14ac:dyDescent="0.2">
      <c r="A93" s="1"/>
      <c r="B93" s="248" t="s">
        <v>38</v>
      </c>
      <c r="C93" s="97"/>
      <c r="D93" s="97"/>
      <c r="E93" s="97"/>
      <c r="F93" s="97"/>
      <c r="G93" s="97"/>
      <c r="H93" s="97"/>
      <c r="I93" s="97"/>
      <c r="J93" s="97"/>
      <c r="K93" s="97"/>
      <c r="L93" s="97"/>
      <c r="M93" s="97"/>
      <c r="N93" s="97"/>
      <c r="O93" s="97"/>
      <c r="P93" s="10"/>
      <c r="Q93" s="256"/>
      <c r="R93" s="257"/>
      <c r="S93" s="257"/>
      <c r="T93" s="258"/>
      <c r="U93" s="37"/>
      <c r="V93" s="244"/>
      <c r="W93" s="235"/>
      <c r="X93" s="235"/>
      <c r="Y93" s="235"/>
      <c r="Z93" s="235"/>
      <c r="AA93" s="235"/>
      <c r="AB93" s="235"/>
      <c r="AC93" s="235"/>
      <c r="AD93" s="235"/>
      <c r="AE93" s="235"/>
      <c r="AF93" s="235"/>
      <c r="AG93" s="235"/>
      <c r="AH93" s="235"/>
      <c r="AI93" s="235"/>
      <c r="AJ93" s="235"/>
      <c r="AK93" s="235"/>
      <c r="AL93" s="235"/>
      <c r="AM93" s="235"/>
      <c r="AN93" s="235"/>
      <c r="AO93" s="235"/>
      <c r="AP93" s="236"/>
      <c r="AQ93" s="10"/>
      <c r="AR93" s="10"/>
      <c r="AS93" s="10"/>
      <c r="AT93" s="10"/>
      <c r="AU93" s="10"/>
      <c r="AV93" s="10"/>
      <c r="AW93" s="10"/>
      <c r="AX93" s="10"/>
      <c r="AY93" s="10"/>
      <c r="AZ93" s="10"/>
      <c r="BA93" s="10"/>
      <c r="BB93" s="10"/>
      <c r="BC93" s="10"/>
      <c r="BD93" s="10"/>
    </row>
    <row r="94" spans="1:56" ht="2.25" customHeight="1" x14ac:dyDescent="0.2">
      <c r="A94" s="1"/>
      <c r="B94" s="10"/>
      <c r="C94" s="10"/>
      <c r="D94" s="10"/>
      <c r="E94" s="10"/>
      <c r="F94" s="10"/>
      <c r="G94" s="10"/>
      <c r="H94" s="10"/>
      <c r="I94" s="10"/>
      <c r="J94" s="10"/>
      <c r="K94" s="10"/>
      <c r="L94" s="10"/>
      <c r="M94" s="10"/>
      <c r="N94" s="10"/>
      <c r="O94" s="10"/>
      <c r="P94" s="10"/>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10"/>
      <c r="AR94" s="10"/>
      <c r="AS94" s="10"/>
      <c r="AT94" s="10"/>
      <c r="AU94" s="10"/>
      <c r="AV94" s="10"/>
      <c r="AW94" s="10"/>
      <c r="AX94" s="10"/>
      <c r="AY94" s="10"/>
      <c r="AZ94" s="10"/>
      <c r="BA94" s="10"/>
      <c r="BB94" s="10"/>
      <c r="BC94" s="10"/>
      <c r="BD94" s="10"/>
    </row>
    <row r="95" spans="1:56" ht="15" customHeight="1" x14ac:dyDescent="0.2">
      <c r="A95" s="1"/>
      <c r="B95" s="248" t="s">
        <v>42</v>
      </c>
      <c r="C95" s="97"/>
      <c r="D95" s="97"/>
      <c r="E95" s="97"/>
      <c r="F95" s="97"/>
      <c r="G95" s="97"/>
      <c r="H95" s="97"/>
      <c r="I95" s="97"/>
      <c r="J95" s="97"/>
      <c r="K95" s="97"/>
      <c r="L95" s="97"/>
      <c r="M95" s="97"/>
      <c r="N95" s="97"/>
      <c r="O95" s="97"/>
      <c r="P95" s="10"/>
      <c r="Q95" s="256"/>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1"/>
      <c r="AQ95" s="10"/>
      <c r="AR95" s="10"/>
      <c r="AS95" s="10"/>
      <c r="AT95" s="10"/>
      <c r="AU95" s="10"/>
      <c r="AV95" s="10"/>
      <c r="AW95" s="10"/>
      <c r="AX95" s="10"/>
      <c r="AY95" s="10"/>
      <c r="AZ95" s="10"/>
      <c r="BA95" s="10"/>
      <c r="BB95" s="10"/>
      <c r="BC95" s="10"/>
      <c r="BD95" s="10"/>
    </row>
    <row r="96" spans="1:56" ht="15" customHeight="1" x14ac:dyDescent="0.2">
      <c r="A96" s="1"/>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row>
    <row r="97" spans="1:56" ht="15" customHeight="1" x14ac:dyDescent="0.2">
      <c r="A97" s="35">
        <v>10</v>
      </c>
      <c r="B97" s="96" t="s">
        <v>43</v>
      </c>
      <c r="C97" s="97"/>
      <c r="D97" s="97"/>
      <c r="E97" s="97"/>
      <c r="F97" s="97"/>
      <c r="G97" s="97"/>
      <c r="H97" s="97"/>
      <c r="I97" s="97"/>
      <c r="J97" s="97"/>
      <c r="K97" s="97"/>
      <c r="L97" s="97"/>
      <c r="M97" s="97"/>
      <c r="N97" s="97"/>
      <c r="O97" s="97"/>
      <c r="P97" s="97"/>
      <c r="Q97" s="97"/>
      <c r="R97" s="97"/>
      <c r="S97" s="97"/>
      <c r="T97" s="97"/>
      <c r="U97" s="97"/>
      <c r="V97" s="97"/>
      <c r="W97" s="97"/>
      <c r="X97" s="97"/>
      <c r="Y97" s="97"/>
      <c r="Z97" s="97"/>
      <c r="AA97" s="97"/>
      <c r="AB97" s="97"/>
      <c r="AC97" s="97"/>
      <c r="AD97" s="97"/>
      <c r="AE97" s="97"/>
      <c r="AF97" s="97"/>
      <c r="AG97" s="97"/>
      <c r="AH97" s="97"/>
      <c r="AI97" s="97"/>
      <c r="AJ97" s="97"/>
      <c r="AK97" s="97"/>
      <c r="AL97" s="97"/>
      <c r="AM97" s="97"/>
      <c r="AN97" s="97"/>
      <c r="AO97" s="97"/>
      <c r="AP97" s="97"/>
      <c r="AQ97" s="10"/>
      <c r="AR97" s="10"/>
      <c r="AS97" s="10"/>
      <c r="AT97" s="10"/>
      <c r="AU97" s="10"/>
      <c r="AV97" s="10"/>
      <c r="AW97" s="10"/>
      <c r="AX97" s="10"/>
      <c r="AY97" s="10"/>
      <c r="AZ97" s="10"/>
      <c r="BA97" s="10"/>
      <c r="BB97" s="10"/>
      <c r="BC97" s="10"/>
      <c r="BD97" s="10"/>
    </row>
    <row r="98" spans="1:56" ht="15" customHeight="1" x14ac:dyDescent="0.2">
      <c r="A98" s="1"/>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row>
    <row r="99" spans="1:56" ht="15" customHeight="1" x14ac:dyDescent="0.2">
      <c r="A99" s="1"/>
      <c r="B99" s="248" t="s">
        <v>36</v>
      </c>
      <c r="C99" s="97"/>
      <c r="D99" s="97"/>
      <c r="E99" s="97"/>
      <c r="F99" s="97"/>
      <c r="G99" s="97"/>
      <c r="H99" s="97"/>
      <c r="I99" s="97"/>
      <c r="J99" s="97"/>
      <c r="K99" s="97"/>
      <c r="L99" s="97"/>
      <c r="M99" s="97"/>
      <c r="N99" s="97"/>
      <c r="O99" s="97"/>
      <c r="P99" s="10"/>
      <c r="Q99" s="234"/>
      <c r="R99" s="235"/>
      <c r="S99" s="235"/>
      <c r="T99" s="235"/>
      <c r="U99" s="235"/>
      <c r="V99" s="235"/>
      <c r="W99" s="235"/>
      <c r="X99" s="235"/>
      <c r="Y99" s="235"/>
      <c r="Z99" s="235"/>
      <c r="AA99" s="235"/>
      <c r="AB99" s="235"/>
      <c r="AC99" s="235"/>
      <c r="AD99" s="235"/>
      <c r="AE99" s="235"/>
      <c r="AF99" s="235"/>
      <c r="AG99" s="235"/>
      <c r="AH99" s="235"/>
      <c r="AI99" s="235"/>
      <c r="AJ99" s="235"/>
      <c r="AK99" s="235"/>
      <c r="AL99" s="235"/>
      <c r="AM99" s="235"/>
      <c r="AN99" s="235"/>
      <c r="AO99" s="235"/>
      <c r="AP99" s="236"/>
      <c r="AQ99" s="10"/>
      <c r="AR99" s="10"/>
      <c r="AS99" s="10"/>
      <c r="AT99" s="10"/>
      <c r="AU99" s="10"/>
      <c r="AV99" s="10"/>
      <c r="AW99" s="10"/>
      <c r="AX99" s="10"/>
      <c r="AY99" s="10"/>
      <c r="AZ99" s="10"/>
      <c r="BA99" s="10"/>
      <c r="BB99" s="10"/>
      <c r="BC99" s="10"/>
      <c r="BD99" s="10"/>
    </row>
    <row r="100" spans="1:56" ht="2.25" customHeight="1" x14ac:dyDescent="0.2">
      <c r="A100" s="1"/>
      <c r="B100" s="10"/>
      <c r="C100" s="10"/>
      <c r="D100" s="10"/>
      <c r="E100" s="10"/>
      <c r="F100" s="10"/>
      <c r="G100" s="10"/>
      <c r="H100" s="10"/>
      <c r="I100" s="10"/>
      <c r="J100" s="10"/>
      <c r="K100" s="10"/>
      <c r="L100" s="10"/>
      <c r="M100" s="10"/>
      <c r="N100" s="9"/>
      <c r="O100" s="10"/>
      <c r="P100" s="10"/>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10"/>
      <c r="AR100" s="10"/>
      <c r="AS100" s="10"/>
      <c r="AT100" s="10"/>
      <c r="AU100" s="10"/>
      <c r="AV100" s="10"/>
      <c r="AW100" s="10"/>
      <c r="AX100" s="10"/>
      <c r="AY100" s="10"/>
      <c r="AZ100" s="10"/>
      <c r="BA100" s="10"/>
      <c r="BB100" s="10"/>
      <c r="BC100" s="10"/>
      <c r="BD100" s="10"/>
    </row>
    <row r="101" spans="1:56" ht="15" customHeight="1" x14ac:dyDescent="0.2">
      <c r="A101" s="1"/>
      <c r="B101" s="248" t="s">
        <v>37</v>
      </c>
      <c r="C101" s="97"/>
      <c r="D101" s="97"/>
      <c r="E101" s="97"/>
      <c r="F101" s="97"/>
      <c r="G101" s="97"/>
      <c r="H101" s="97"/>
      <c r="I101" s="97"/>
      <c r="J101" s="97"/>
      <c r="K101" s="97"/>
      <c r="L101" s="97"/>
      <c r="M101" s="97"/>
      <c r="N101" s="97"/>
      <c r="O101" s="97"/>
      <c r="P101" s="10"/>
      <c r="Q101" s="234"/>
      <c r="R101" s="242"/>
      <c r="S101" s="242"/>
      <c r="T101" s="242"/>
      <c r="U101" s="242"/>
      <c r="V101" s="242"/>
      <c r="W101" s="242"/>
      <c r="X101" s="242"/>
      <c r="Y101" s="242"/>
      <c r="Z101" s="242"/>
      <c r="AA101" s="242"/>
      <c r="AB101" s="242"/>
      <c r="AC101" s="242"/>
      <c r="AD101" s="242"/>
      <c r="AE101" s="242"/>
      <c r="AF101" s="242"/>
      <c r="AG101" s="242"/>
      <c r="AH101" s="242"/>
      <c r="AI101" s="242"/>
      <c r="AJ101" s="242"/>
      <c r="AK101" s="243"/>
      <c r="AL101" s="36"/>
      <c r="AM101" s="234"/>
      <c r="AN101" s="242"/>
      <c r="AO101" s="242"/>
      <c r="AP101" s="243"/>
      <c r="AQ101" s="10"/>
      <c r="AR101" s="10"/>
      <c r="AS101" s="10"/>
      <c r="AT101" s="10"/>
      <c r="AU101" s="10"/>
      <c r="AV101" s="10"/>
      <c r="AW101" s="10"/>
      <c r="AX101" s="10"/>
      <c r="AY101" s="10"/>
      <c r="AZ101" s="10"/>
      <c r="BA101" s="10"/>
      <c r="BB101" s="10"/>
      <c r="BC101" s="10"/>
      <c r="BD101" s="10"/>
    </row>
    <row r="102" spans="1:56" ht="2.25" customHeight="1" x14ac:dyDescent="0.2">
      <c r="A102" s="1"/>
      <c r="B102" s="10"/>
      <c r="C102" s="10"/>
      <c r="D102" s="10"/>
      <c r="E102" s="10"/>
      <c r="F102" s="10"/>
      <c r="G102" s="10"/>
      <c r="H102" s="10"/>
      <c r="I102" s="10"/>
      <c r="J102" s="10"/>
      <c r="K102" s="10"/>
      <c r="L102" s="10"/>
      <c r="M102" s="10"/>
      <c r="N102" s="9"/>
      <c r="O102" s="10"/>
      <c r="P102" s="10"/>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10"/>
      <c r="AR102" s="10"/>
      <c r="AS102" s="10"/>
      <c r="AT102" s="10"/>
      <c r="AU102" s="10"/>
      <c r="AV102" s="10"/>
      <c r="AW102" s="10"/>
      <c r="AX102" s="10"/>
      <c r="AY102" s="10"/>
      <c r="AZ102" s="10"/>
      <c r="BA102" s="10"/>
      <c r="BB102" s="10"/>
      <c r="BC102" s="10"/>
      <c r="BD102" s="10"/>
    </row>
    <row r="103" spans="1:56" ht="15" customHeight="1" x14ac:dyDescent="0.2">
      <c r="A103" s="1"/>
      <c r="B103" s="248" t="s">
        <v>38</v>
      </c>
      <c r="C103" s="97"/>
      <c r="D103" s="97"/>
      <c r="E103" s="97"/>
      <c r="F103" s="97"/>
      <c r="G103" s="97"/>
      <c r="H103" s="97"/>
      <c r="I103" s="97"/>
      <c r="J103" s="97"/>
      <c r="K103" s="97"/>
      <c r="L103" s="97"/>
      <c r="M103" s="97"/>
      <c r="N103" s="97"/>
      <c r="O103" s="97"/>
      <c r="P103" s="10"/>
      <c r="Q103" s="234"/>
      <c r="R103" s="242"/>
      <c r="S103" s="242"/>
      <c r="T103" s="243"/>
      <c r="U103" s="37"/>
      <c r="V103" s="244"/>
      <c r="W103" s="235"/>
      <c r="X103" s="235"/>
      <c r="Y103" s="235"/>
      <c r="Z103" s="235"/>
      <c r="AA103" s="235"/>
      <c r="AB103" s="235"/>
      <c r="AC103" s="235"/>
      <c r="AD103" s="235"/>
      <c r="AE103" s="235"/>
      <c r="AF103" s="235"/>
      <c r="AG103" s="235"/>
      <c r="AH103" s="235"/>
      <c r="AI103" s="235"/>
      <c r="AJ103" s="235"/>
      <c r="AK103" s="235"/>
      <c r="AL103" s="235"/>
      <c r="AM103" s="235"/>
      <c r="AN103" s="235"/>
      <c r="AO103" s="235"/>
      <c r="AP103" s="236"/>
      <c r="AQ103" s="10"/>
      <c r="AR103" s="10"/>
      <c r="AS103" s="10"/>
      <c r="AT103" s="10"/>
      <c r="AU103" s="10"/>
      <c r="AV103" s="10"/>
      <c r="AW103" s="10"/>
      <c r="AX103" s="10"/>
      <c r="AY103" s="10"/>
      <c r="AZ103" s="10"/>
      <c r="BA103" s="10"/>
      <c r="BB103" s="10"/>
      <c r="BC103" s="10"/>
      <c r="BD103" s="10"/>
    </row>
    <row r="104" spans="1:56" ht="2.25" customHeight="1" x14ac:dyDescent="0.2">
      <c r="A104" s="1"/>
      <c r="B104" s="10"/>
      <c r="C104" s="10"/>
      <c r="D104" s="10"/>
      <c r="E104" s="10"/>
      <c r="F104" s="10"/>
      <c r="G104" s="10"/>
      <c r="H104" s="10"/>
      <c r="I104" s="10"/>
      <c r="J104" s="10"/>
      <c r="K104" s="10"/>
      <c r="L104" s="10"/>
      <c r="M104" s="10"/>
      <c r="N104" s="10"/>
      <c r="O104" s="10"/>
      <c r="P104" s="10"/>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10"/>
      <c r="AR104" s="10"/>
      <c r="AS104" s="10"/>
      <c r="AT104" s="10"/>
      <c r="AU104" s="10"/>
      <c r="AV104" s="10"/>
      <c r="AW104" s="10"/>
      <c r="AX104" s="10"/>
      <c r="AY104" s="10"/>
      <c r="AZ104" s="10"/>
      <c r="BA104" s="10"/>
      <c r="BB104" s="10"/>
      <c r="BC104" s="10"/>
      <c r="BD104" s="10"/>
    </row>
    <row r="105" spans="1:56" ht="15" customHeight="1" x14ac:dyDescent="0.2">
      <c r="A105" s="1"/>
      <c r="B105" s="248" t="s">
        <v>42</v>
      </c>
      <c r="C105" s="97"/>
      <c r="D105" s="97"/>
      <c r="E105" s="97"/>
      <c r="F105" s="97"/>
      <c r="G105" s="97"/>
      <c r="H105" s="97"/>
      <c r="I105" s="97"/>
      <c r="J105" s="97"/>
      <c r="K105" s="97"/>
      <c r="L105" s="97"/>
      <c r="M105" s="97"/>
      <c r="N105" s="97"/>
      <c r="O105" s="97"/>
      <c r="P105" s="10"/>
      <c r="Q105" s="234"/>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6"/>
      <c r="AQ105" s="10"/>
      <c r="AR105" s="10"/>
      <c r="AS105" s="10"/>
      <c r="AT105" s="10"/>
      <c r="AU105" s="10"/>
      <c r="AV105" s="10"/>
      <c r="AW105" s="10"/>
      <c r="AX105" s="10"/>
      <c r="AY105" s="10"/>
      <c r="AZ105" s="10"/>
      <c r="BA105" s="10"/>
      <c r="BB105" s="10"/>
      <c r="BC105" s="10"/>
      <c r="BD105" s="10"/>
    </row>
    <row r="106" spans="1:56" ht="15" customHeight="1" x14ac:dyDescent="0.2">
      <c r="A106" s="1"/>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row>
    <row r="107" spans="1:56" ht="15" customHeight="1" x14ac:dyDescent="0.2">
      <c r="A107" s="35">
        <v>11</v>
      </c>
      <c r="B107" s="96" t="s">
        <v>44</v>
      </c>
      <c r="C107" s="97"/>
      <c r="D107" s="97"/>
      <c r="E107" s="97"/>
      <c r="F107" s="97"/>
      <c r="G107" s="97"/>
      <c r="H107" s="97"/>
      <c r="I107" s="97"/>
      <c r="J107" s="97"/>
      <c r="K107" s="97"/>
      <c r="L107" s="97"/>
      <c r="M107" s="97"/>
      <c r="N107" s="97"/>
      <c r="O107" s="97"/>
      <c r="P107" s="97"/>
      <c r="Q107" s="97"/>
      <c r="R107" s="97"/>
      <c r="S107" s="97"/>
      <c r="T107" s="97"/>
      <c r="U107" s="97"/>
      <c r="V107" s="97"/>
      <c r="W107" s="97"/>
      <c r="X107" s="97"/>
      <c r="Y107" s="97"/>
      <c r="Z107" s="97"/>
      <c r="AA107" s="97"/>
      <c r="AB107" s="97"/>
      <c r="AC107" s="97"/>
      <c r="AD107" s="97"/>
      <c r="AE107" s="97"/>
      <c r="AF107" s="97"/>
      <c r="AG107" s="97"/>
      <c r="AH107" s="97"/>
      <c r="AI107" s="97"/>
      <c r="AJ107" s="97"/>
      <c r="AK107" s="97"/>
      <c r="AL107" s="97"/>
      <c r="AM107" s="97"/>
      <c r="AN107" s="97"/>
      <c r="AO107" s="97"/>
      <c r="AP107" s="97"/>
      <c r="AQ107" s="10"/>
      <c r="AR107" s="10"/>
      <c r="AS107" s="10"/>
      <c r="AT107" s="10"/>
      <c r="AU107" s="10"/>
      <c r="AV107" s="10"/>
      <c r="AW107" s="10"/>
      <c r="AX107" s="10"/>
      <c r="AY107" s="10"/>
      <c r="AZ107" s="10"/>
      <c r="BA107" s="10"/>
      <c r="BB107" s="10"/>
      <c r="BC107" s="10"/>
      <c r="BD107" s="10"/>
    </row>
    <row r="108" spans="1:56" ht="2.25" customHeight="1" x14ac:dyDescent="0.2">
      <c r="A108" s="1"/>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row>
    <row r="109" spans="1:56" ht="15" customHeight="1" x14ac:dyDescent="0.2">
      <c r="A109" s="1"/>
      <c r="B109" s="122" t="s">
        <v>45</v>
      </c>
      <c r="C109" s="97"/>
      <c r="D109" s="97"/>
      <c r="E109" s="97"/>
      <c r="F109" s="97"/>
      <c r="G109" s="97"/>
      <c r="H109" s="97"/>
      <c r="I109" s="97"/>
      <c r="J109" s="97"/>
      <c r="K109" s="97"/>
      <c r="L109" s="97"/>
      <c r="M109" s="97"/>
      <c r="N109" s="97"/>
      <c r="O109" s="97"/>
      <c r="P109" s="10"/>
      <c r="Q109" s="244"/>
      <c r="R109" s="235"/>
      <c r="S109" s="235"/>
      <c r="T109" s="235"/>
      <c r="U109" s="235"/>
      <c r="V109" s="235"/>
      <c r="W109" s="235"/>
      <c r="X109" s="235"/>
      <c r="Y109" s="235"/>
      <c r="Z109" s="235"/>
      <c r="AA109" s="235"/>
      <c r="AB109" s="235"/>
      <c r="AC109" s="235"/>
      <c r="AD109" s="235"/>
      <c r="AE109" s="235"/>
      <c r="AF109" s="235"/>
      <c r="AG109" s="235"/>
      <c r="AH109" s="235"/>
      <c r="AI109" s="235"/>
      <c r="AJ109" s="235"/>
      <c r="AK109" s="235"/>
      <c r="AL109" s="235"/>
      <c r="AM109" s="235"/>
      <c r="AN109" s="235"/>
      <c r="AO109" s="235"/>
      <c r="AP109" s="236"/>
      <c r="AQ109" s="23"/>
      <c r="AR109" s="10"/>
      <c r="AS109" s="10"/>
      <c r="AT109" s="10"/>
      <c r="AU109" s="10"/>
      <c r="AV109" s="10"/>
      <c r="AW109" s="10"/>
      <c r="AX109" s="10"/>
      <c r="AY109" s="10"/>
      <c r="AZ109" s="10"/>
      <c r="BA109" s="10"/>
      <c r="BB109" s="10"/>
      <c r="BC109" s="10"/>
      <c r="BD109" s="10"/>
    </row>
    <row r="110" spans="1:56" ht="2.25" customHeight="1" x14ac:dyDescent="0.2">
      <c r="A110" s="1"/>
      <c r="B110" s="10"/>
      <c r="C110" s="10"/>
      <c r="D110" s="10"/>
      <c r="E110" s="10"/>
      <c r="F110" s="10"/>
      <c r="G110" s="10"/>
      <c r="H110" s="10"/>
      <c r="I110" s="10"/>
      <c r="J110" s="10"/>
      <c r="K110" s="10"/>
      <c r="L110" s="10"/>
      <c r="M110" s="10"/>
      <c r="N110" s="10"/>
      <c r="O110" s="10"/>
      <c r="P110" s="9"/>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3"/>
      <c r="AR110" s="10"/>
      <c r="AS110" s="10"/>
      <c r="AT110" s="10"/>
      <c r="AU110" s="10"/>
      <c r="AV110" s="10"/>
      <c r="AW110" s="10"/>
      <c r="AX110" s="10"/>
      <c r="AY110" s="10"/>
      <c r="AZ110" s="10"/>
      <c r="BA110" s="10"/>
      <c r="BB110" s="10"/>
      <c r="BC110" s="10"/>
      <c r="BD110" s="10"/>
    </row>
    <row r="111" spans="1:56" ht="15" customHeight="1" x14ac:dyDescent="0.2">
      <c r="A111" s="1"/>
      <c r="B111" s="122" t="s">
        <v>46</v>
      </c>
      <c r="C111" s="97"/>
      <c r="D111" s="97"/>
      <c r="E111" s="97"/>
      <c r="F111" s="97"/>
      <c r="G111" s="97"/>
      <c r="H111" s="97"/>
      <c r="I111" s="97"/>
      <c r="J111" s="97"/>
      <c r="K111" s="97"/>
      <c r="L111" s="97"/>
      <c r="M111" s="97"/>
      <c r="N111" s="97"/>
      <c r="O111" s="97"/>
      <c r="P111" s="10"/>
      <c r="Q111" s="249"/>
      <c r="R111" s="250"/>
      <c r="S111" s="250"/>
      <c r="T111" s="250"/>
      <c r="U111" s="250"/>
      <c r="V111" s="250"/>
      <c r="W111" s="250"/>
      <c r="X111" s="250"/>
      <c r="Y111" s="250"/>
      <c r="Z111" s="250"/>
      <c r="AA111" s="250"/>
      <c r="AB111" s="250"/>
      <c r="AC111" s="250"/>
      <c r="AD111" s="250"/>
      <c r="AE111" s="250"/>
      <c r="AF111" s="250"/>
      <c r="AG111" s="250"/>
      <c r="AH111" s="250"/>
      <c r="AI111" s="250"/>
      <c r="AJ111" s="250"/>
      <c r="AK111" s="250"/>
      <c r="AL111" s="250"/>
      <c r="AM111" s="250"/>
      <c r="AN111" s="250"/>
      <c r="AO111" s="250"/>
      <c r="AP111" s="251"/>
      <c r="AQ111" s="23"/>
      <c r="AR111" s="10"/>
      <c r="AS111" s="10"/>
      <c r="AT111" s="10"/>
      <c r="AU111" s="10"/>
      <c r="AV111" s="10"/>
      <c r="AW111" s="10"/>
      <c r="AX111" s="10"/>
      <c r="AY111" s="10"/>
      <c r="AZ111" s="10"/>
      <c r="BA111" s="10"/>
      <c r="BB111" s="10"/>
      <c r="BC111" s="10"/>
      <c r="BD111" s="10"/>
    </row>
    <row r="112" spans="1:56" ht="2.25" customHeight="1" x14ac:dyDescent="0.2">
      <c r="A112" s="1"/>
      <c r="B112" s="10"/>
      <c r="C112" s="10"/>
      <c r="D112" s="10"/>
      <c r="E112" s="10"/>
      <c r="F112" s="10"/>
      <c r="G112" s="10"/>
      <c r="H112" s="10"/>
      <c r="I112" s="10"/>
      <c r="J112" s="10"/>
      <c r="K112" s="10"/>
      <c r="L112" s="10"/>
      <c r="M112" s="10"/>
      <c r="N112" s="10"/>
      <c r="O112" s="10"/>
      <c r="P112" s="9"/>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3"/>
      <c r="AR112" s="10"/>
      <c r="AS112" s="10"/>
      <c r="AT112" s="10"/>
      <c r="AU112" s="10"/>
      <c r="AV112" s="10"/>
      <c r="AW112" s="10"/>
      <c r="AX112" s="10"/>
      <c r="AY112" s="10"/>
      <c r="AZ112" s="10"/>
      <c r="BA112" s="10"/>
      <c r="BB112" s="10"/>
      <c r="BC112" s="10"/>
      <c r="BD112" s="10"/>
    </row>
    <row r="113" spans="1:56" ht="15" customHeight="1" x14ac:dyDescent="0.2">
      <c r="A113" s="1"/>
      <c r="B113" s="122" t="s">
        <v>47</v>
      </c>
      <c r="C113" s="97"/>
      <c r="D113" s="97"/>
      <c r="E113" s="97"/>
      <c r="F113" s="97"/>
      <c r="G113" s="97"/>
      <c r="H113" s="97"/>
      <c r="I113" s="97"/>
      <c r="J113" s="97"/>
      <c r="K113" s="97"/>
      <c r="L113" s="97"/>
      <c r="M113" s="97"/>
      <c r="N113" s="97"/>
      <c r="O113" s="97"/>
      <c r="P113" s="10"/>
      <c r="Q113" s="249"/>
      <c r="R113" s="250"/>
      <c r="S113" s="250"/>
      <c r="T113" s="250"/>
      <c r="U113" s="250"/>
      <c r="V113" s="250"/>
      <c r="W113" s="250"/>
      <c r="X113" s="250"/>
      <c r="Y113" s="250"/>
      <c r="Z113" s="250"/>
      <c r="AA113" s="250"/>
      <c r="AB113" s="250"/>
      <c r="AC113" s="250"/>
      <c r="AD113" s="250"/>
      <c r="AE113" s="250"/>
      <c r="AF113" s="250"/>
      <c r="AG113" s="250"/>
      <c r="AH113" s="250"/>
      <c r="AI113" s="250"/>
      <c r="AJ113" s="250"/>
      <c r="AK113" s="250"/>
      <c r="AL113" s="250"/>
      <c r="AM113" s="250"/>
      <c r="AN113" s="250"/>
      <c r="AO113" s="250"/>
      <c r="AP113" s="251"/>
      <c r="AQ113" s="23"/>
      <c r="AR113" s="10"/>
      <c r="AS113" s="10"/>
      <c r="AT113" s="10"/>
      <c r="AU113" s="10"/>
      <c r="AV113" s="10"/>
      <c r="AW113" s="10"/>
      <c r="AX113" s="10"/>
      <c r="AY113" s="10"/>
      <c r="AZ113" s="10"/>
      <c r="BA113" s="10"/>
      <c r="BB113" s="10"/>
      <c r="BC113" s="10"/>
      <c r="BD113" s="10"/>
    </row>
    <row r="114" spans="1:56" ht="2.25" customHeight="1" x14ac:dyDescent="0.2">
      <c r="A114" s="1"/>
      <c r="B114" s="10"/>
      <c r="C114" s="10"/>
      <c r="D114" s="10"/>
      <c r="E114" s="10"/>
      <c r="F114" s="10"/>
      <c r="G114" s="10"/>
      <c r="H114" s="10"/>
      <c r="I114" s="10"/>
      <c r="J114" s="10"/>
      <c r="K114" s="10"/>
      <c r="L114" s="10"/>
      <c r="M114" s="10"/>
      <c r="N114" s="10"/>
      <c r="O114" s="10"/>
      <c r="P114" s="9"/>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row>
    <row r="115" spans="1:56" ht="15" customHeight="1" x14ac:dyDescent="0.2">
      <c r="A115" s="1"/>
      <c r="B115" s="122" t="s">
        <v>48</v>
      </c>
      <c r="C115" s="97"/>
      <c r="D115" s="97"/>
      <c r="E115" s="97"/>
      <c r="F115" s="97"/>
      <c r="G115" s="97"/>
      <c r="H115" s="97"/>
      <c r="I115" s="97"/>
      <c r="J115" s="97"/>
      <c r="K115" s="97"/>
      <c r="L115" s="97"/>
      <c r="M115" s="97"/>
      <c r="N115" s="97"/>
      <c r="O115" s="97"/>
      <c r="P115" s="10"/>
      <c r="Q115" s="245"/>
      <c r="R115" s="246"/>
      <c r="S115" s="246"/>
      <c r="T115" s="246"/>
      <c r="U115" s="246"/>
      <c r="V115" s="247"/>
      <c r="W115" s="97" t="s">
        <v>49</v>
      </c>
      <c r="X115" s="97"/>
      <c r="Y115" s="10"/>
      <c r="Z115" s="245"/>
      <c r="AA115" s="246"/>
      <c r="AB115" s="246"/>
      <c r="AC115" s="246"/>
      <c r="AD115" s="246"/>
      <c r="AE115" s="247"/>
      <c r="AF115" s="97" t="s">
        <v>50</v>
      </c>
      <c r="AG115" s="97"/>
      <c r="AH115" s="10"/>
      <c r="AI115" s="245"/>
      <c r="AJ115" s="246"/>
      <c r="AK115" s="246"/>
      <c r="AL115" s="246"/>
      <c r="AM115" s="246"/>
      <c r="AN115" s="247"/>
      <c r="AO115" s="97" t="s">
        <v>51</v>
      </c>
      <c r="AP115" s="97"/>
      <c r="AQ115" s="10"/>
      <c r="AR115" s="10"/>
      <c r="AS115" s="10"/>
      <c r="AT115" s="10"/>
      <c r="AU115" s="10"/>
      <c r="AV115" s="10"/>
      <c r="AW115" s="10"/>
      <c r="AX115" s="10"/>
      <c r="AY115" s="10"/>
      <c r="AZ115" s="10"/>
      <c r="BA115" s="10"/>
      <c r="BB115" s="10"/>
      <c r="BC115" s="10"/>
      <c r="BD115" s="10"/>
    </row>
    <row r="116" spans="1:56" ht="2.25" customHeight="1" x14ac:dyDescent="0.2">
      <c r="A116" s="1"/>
      <c r="B116" s="10"/>
      <c r="C116" s="10"/>
      <c r="D116" s="10"/>
      <c r="E116" s="10"/>
      <c r="F116" s="10"/>
      <c r="G116" s="10"/>
      <c r="H116" s="10"/>
      <c r="I116" s="10"/>
      <c r="J116" s="10"/>
      <c r="K116" s="10"/>
      <c r="L116" s="10"/>
      <c r="M116" s="10"/>
      <c r="N116" s="10"/>
      <c r="O116" s="10"/>
      <c r="P116" s="9"/>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row>
    <row r="117" spans="1:56" ht="15" customHeight="1" x14ac:dyDescent="0.2">
      <c r="A117" s="1"/>
      <c r="B117" s="122" t="s">
        <v>52</v>
      </c>
      <c r="C117" s="97"/>
      <c r="D117" s="97"/>
      <c r="E117" s="97"/>
      <c r="F117" s="97"/>
      <c r="G117" s="97"/>
      <c r="H117" s="97"/>
      <c r="I117" s="97"/>
      <c r="J117" s="97"/>
      <c r="K117" s="97"/>
      <c r="L117" s="97"/>
      <c r="M117" s="97"/>
      <c r="N117" s="97"/>
      <c r="O117" s="97"/>
      <c r="P117" s="10"/>
      <c r="Q117" s="252" t="s">
        <v>53</v>
      </c>
      <c r="R117" s="252"/>
      <c r="S117" s="66"/>
      <c r="T117" s="66"/>
      <c r="U117" s="41"/>
      <c r="V117" s="252" t="s">
        <v>54</v>
      </c>
      <c r="W117" s="252"/>
      <c r="X117" s="252"/>
      <c r="Y117" s="66"/>
      <c r="Z117" s="66"/>
      <c r="AA117" s="41"/>
      <c r="AB117" s="252" t="s">
        <v>55</v>
      </c>
      <c r="AC117" s="252"/>
      <c r="AD117" s="66"/>
      <c r="AE117" s="66"/>
      <c r="AF117" s="66"/>
      <c r="AG117" s="66"/>
      <c r="AH117" s="86"/>
      <c r="AI117" s="41"/>
      <c r="AJ117" s="41"/>
      <c r="AK117" s="41"/>
      <c r="AL117" s="41"/>
      <c r="AM117" s="41"/>
      <c r="AN117" s="41"/>
      <c r="AO117" s="10"/>
      <c r="AP117" s="10"/>
      <c r="AQ117" s="10"/>
      <c r="AR117" s="10"/>
      <c r="AS117" s="10"/>
      <c r="AT117" s="10"/>
      <c r="AU117" s="10"/>
      <c r="AV117" s="10"/>
      <c r="AW117" s="10"/>
      <c r="AX117" s="10"/>
      <c r="AY117" s="10"/>
      <c r="AZ117" s="10"/>
      <c r="BA117" s="10"/>
      <c r="BB117" s="10"/>
      <c r="BC117" s="10"/>
      <c r="BD117" s="10"/>
    </row>
    <row r="118" spans="1:56" ht="15" customHeight="1" x14ac:dyDescent="0.2">
      <c r="A118" s="1"/>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row>
    <row r="119" spans="1:56" ht="15" customHeight="1" x14ac:dyDescent="0.2">
      <c r="A119" s="1">
        <v>12</v>
      </c>
      <c r="B119" s="104" t="s">
        <v>56</v>
      </c>
      <c r="C119" s="182"/>
      <c r="D119" s="182"/>
      <c r="E119" s="182"/>
      <c r="F119" s="182"/>
      <c r="G119" s="182"/>
      <c r="H119" s="182"/>
      <c r="I119" s="182"/>
      <c r="J119" s="182"/>
      <c r="K119" s="182"/>
      <c r="L119" s="182"/>
      <c r="M119" s="182"/>
      <c r="N119" s="182"/>
      <c r="O119" s="182"/>
      <c r="P119" s="182"/>
      <c r="Q119" s="182"/>
      <c r="R119" s="182"/>
      <c r="S119" s="182"/>
      <c r="T119" s="182"/>
      <c r="U119" s="182"/>
      <c r="V119" s="182"/>
      <c r="W119" s="182"/>
      <c r="X119" s="182"/>
      <c r="Y119" s="182"/>
      <c r="Z119" s="182"/>
      <c r="AA119" s="182"/>
      <c r="AB119" s="182"/>
      <c r="AC119" s="182"/>
      <c r="AD119" s="182"/>
      <c r="AE119" s="182"/>
      <c r="AF119" s="182"/>
      <c r="AG119" s="182"/>
      <c r="AH119" s="182"/>
      <c r="AI119" s="182"/>
      <c r="AJ119" s="182"/>
      <c r="AK119" s="182"/>
      <c r="AL119" s="182"/>
      <c r="AM119" s="182"/>
      <c r="AN119" s="182"/>
      <c r="AO119" s="182"/>
      <c r="AP119" s="187"/>
      <c r="AQ119" s="10"/>
      <c r="AR119" s="10"/>
      <c r="AS119" s="10"/>
      <c r="AT119" s="10"/>
      <c r="AU119" s="10"/>
      <c r="AV119" s="10"/>
      <c r="AW119" s="10"/>
      <c r="AX119" s="10"/>
      <c r="AY119" s="10"/>
      <c r="AZ119" s="10"/>
      <c r="BA119" s="10"/>
      <c r="BB119" s="10"/>
      <c r="BC119" s="10"/>
      <c r="BD119" s="10"/>
    </row>
    <row r="120" spans="1:56" ht="15" hidden="1" customHeight="1" x14ac:dyDescent="0.2">
      <c r="A120" s="1"/>
      <c r="B120" s="18"/>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row>
    <row r="121" spans="1:56" ht="15" customHeight="1" x14ac:dyDescent="0.2">
      <c r="A121" s="1"/>
      <c r="B121" s="10"/>
      <c r="C121" s="97" t="s">
        <v>217</v>
      </c>
      <c r="D121" s="97"/>
      <c r="E121" s="97"/>
      <c r="F121" s="97"/>
      <c r="G121" s="97"/>
      <c r="H121" s="97"/>
      <c r="I121" s="97"/>
      <c r="J121" s="97"/>
      <c r="K121" s="97"/>
      <c r="L121" s="97"/>
      <c r="M121" s="97"/>
      <c r="N121" s="97"/>
      <c r="O121" s="97"/>
      <c r="P121" s="97"/>
      <c r="Q121" s="97"/>
      <c r="R121" s="97"/>
      <c r="S121" s="97"/>
      <c r="T121" s="97"/>
      <c r="U121" s="97"/>
      <c r="V121" s="97"/>
      <c r="W121" s="97"/>
      <c r="X121" s="97"/>
      <c r="Y121" s="97"/>
      <c r="Z121" s="97"/>
      <c r="AA121" s="97"/>
      <c r="AB121" s="97"/>
      <c r="AC121" s="97"/>
      <c r="AD121" s="97"/>
      <c r="AE121" s="97"/>
      <c r="AF121" s="97"/>
      <c r="AG121" s="97"/>
      <c r="AH121" s="97"/>
      <c r="AI121" s="97"/>
      <c r="AJ121" s="97"/>
      <c r="AK121" s="97"/>
      <c r="AL121" s="97"/>
      <c r="AM121" s="97"/>
      <c r="AN121" s="97"/>
      <c r="AO121" s="97"/>
      <c r="AP121" s="97"/>
      <c r="AQ121" s="10"/>
      <c r="AR121" s="10"/>
      <c r="AS121" s="10"/>
      <c r="AT121" s="10"/>
      <c r="AU121" s="10"/>
      <c r="AV121" s="10"/>
      <c r="AW121" s="10"/>
      <c r="AX121" s="10"/>
      <c r="AY121" s="10"/>
      <c r="AZ121" s="10"/>
      <c r="BA121" s="10"/>
      <c r="BB121" s="10"/>
      <c r="BC121" s="10"/>
      <c r="BD121" s="10"/>
    </row>
    <row r="122" spans="1:56" ht="15" hidden="1" customHeight="1" x14ac:dyDescent="0.2">
      <c r="A122" s="1"/>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row>
    <row r="123" spans="1:56" ht="15" customHeight="1" x14ac:dyDescent="0.2">
      <c r="A123" s="1"/>
      <c r="B123" s="10"/>
      <c r="C123" s="97" t="s">
        <v>218</v>
      </c>
      <c r="D123" s="97"/>
      <c r="E123" s="97"/>
      <c r="F123" s="97"/>
      <c r="G123" s="97"/>
      <c r="H123" s="97"/>
      <c r="I123" s="97"/>
      <c r="J123" s="97"/>
      <c r="K123" s="97"/>
      <c r="L123" s="97"/>
      <c r="M123" s="97"/>
      <c r="N123" s="97"/>
      <c r="O123" s="97"/>
      <c r="P123" s="97"/>
      <c r="Q123" s="97"/>
      <c r="R123" s="97"/>
      <c r="S123" s="97"/>
      <c r="T123" s="97"/>
      <c r="U123" s="97"/>
      <c r="V123" s="97"/>
      <c r="W123" s="97"/>
      <c r="X123" s="97"/>
      <c r="Y123" s="97"/>
      <c r="Z123" s="97"/>
      <c r="AA123" s="97"/>
      <c r="AB123" s="97"/>
      <c r="AC123" s="97"/>
      <c r="AD123" s="97"/>
      <c r="AE123" s="97"/>
      <c r="AF123" s="97"/>
      <c r="AG123" s="97"/>
      <c r="AH123" s="97"/>
      <c r="AI123" s="97"/>
      <c r="AJ123" s="97"/>
      <c r="AK123" s="97"/>
      <c r="AL123" s="97"/>
      <c r="AM123" s="97"/>
      <c r="AN123" s="97"/>
      <c r="AO123" s="97"/>
      <c r="AP123" s="97"/>
      <c r="AQ123" s="10"/>
      <c r="AR123" s="10"/>
      <c r="AS123" s="10"/>
      <c r="AT123" s="10"/>
      <c r="AU123" s="10"/>
      <c r="AV123" s="10"/>
      <c r="AW123" s="10"/>
      <c r="AX123" s="10"/>
      <c r="AY123" s="10"/>
      <c r="AZ123" s="10"/>
      <c r="BA123" s="10"/>
      <c r="BB123" s="10"/>
      <c r="BC123" s="10"/>
      <c r="BD123" s="10"/>
    </row>
    <row r="124" spans="1:56" ht="15" customHeight="1" x14ac:dyDescent="0.2">
      <c r="A124" s="1"/>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row>
    <row r="125" spans="1:56" ht="15" customHeight="1" x14ac:dyDescent="0.2">
      <c r="A125" s="35">
        <v>13</v>
      </c>
      <c r="B125" s="96" t="s">
        <v>57</v>
      </c>
      <c r="C125" s="97"/>
      <c r="D125" s="97"/>
      <c r="E125" s="97"/>
      <c r="F125" s="97"/>
      <c r="G125" s="97"/>
      <c r="H125" s="97"/>
      <c r="I125" s="97"/>
      <c r="J125" s="97"/>
      <c r="K125" s="97"/>
      <c r="L125" s="97"/>
      <c r="M125" s="97"/>
      <c r="N125" s="97"/>
      <c r="O125" s="97"/>
      <c r="P125" s="97"/>
      <c r="Q125" s="97"/>
      <c r="R125" s="97"/>
      <c r="S125" s="97"/>
      <c r="T125" s="97"/>
      <c r="U125" s="97"/>
      <c r="V125" s="97"/>
      <c r="W125" s="97"/>
      <c r="X125" s="97"/>
      <c r="Y125" s="97"/>
      <c r="Z125" s="97"/>
      <c r="AA125" s="97"/>
      <c r="AB125" s="97"/>
      <c r="AC125" s="97"/>
      <c r="AD125" s="97"/>
      <c r="AE125" s="97"/>
      <c r="AF125" s="97"/>
      <c r="AG125" s="97"/>
      <c r="AH125" s="97"/>
      <c r="AI125" s="97"/>
      <c r="AJ125" s="97"/>
      <c r="AK125" s="97"/>
      <c r="AL125" s="97"/>
      <c r="AM125" s="97"/>
      <c r="AN125" s="97"/>
      <c r="AO125" s="97"/>
      <c r="AP125" s="97"/>
      <c r="AQ125" s="10"/>
      <c r="AR125" s="10"/>
      <c r="AS125" s="10"/>
      <c r="AT125" s="10"/>
      <c r="AU125" s="10"/>
      <c r="AV125" s="10"/>
      <c r="AW125" s="10"/>
      <c r="AX125" s="10"/>
      <c r="AY125" s="10"/>
      <c r="AZ125" s="10"/>
      <c r="BA125" s="10"/>
      <c r="BB125" s="10"/>
      <c r="BC125" s="10"/>
      <c r="BD125" s="10"/>
    </row>
    <row r="126" spans="1:56" ht="15" customHeight="1" x14ac:dyDescent="0.2">
      <c r="A126" s="1"/>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row>
    <row r="127" spans="1:56" ht="45" customHeight="1" x14ac:dyDescent="0.2">
      <c r="A127" s="1"/>
      <c r="B127" s="132" t="s">
        <v>219</v>
      </c>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C127" s="95"/>
      <c r="AD127" s="95"/>
      <c r="AE127" s="95"/>
      <c r="AF127" s="95"/>
      <c r="AG127" s="95"/>
      <c r="AH127" s="95"/>
      <c r="AI127" s="95"/>
      <c r="AJ127" s="95"/>
      <c r="AK127" s="95"/>
      <c r="AL127" s="95"/>
      <c r="AM127" s="95"/>
      <c r="AN127" s="95"/>
      <c r="AO127" s="95"/>
      <c r="AP127" s="95"/>
      <c r="AQ127" s="10"/>
      <c r="AR127" s="10"/>
      <c r="AS127" s="10"/>
      <c r="AT127" s="10"/>
      <c r="AU127" s="10"/>
      <c r="AV127" s="10"/>
      <c r="AW127" s="10"/>
      <c r="AX127" s="10"/>
      <c r="AY127" s="10"/>
      <c r="AZ127" s="10"/>
      <c r="BA127" s="10"/>
      <c r="BB127" s="10"/>
      <c r="BC127" s="10"/>
      <c r="BD127" s="10"/>
    </row>
    <row r="128" spans="1:56" ht="15" hidden="1" customHeight="1" x14ac:dyDescent="0.2">
      <c r="A128" s="1"/>
      <c r="B128" s="18"/>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row>
    <row r="129" spans="1:56" ht="15" customHeight="1" x14ac:dyDescent="0.2">
      <c r="A129" s="1"/>
      <c r="B129" s="10"/>
      <c r="C129" s="97" t="s">
        <v>220</v>
      </c>
      <c r="D129" s="97"/>
      <c r="E129" s="97"/>
      <c r="F129" s="97"/>
      <c r="G129" s="97"/>
      <c r="H129" s="97"/>
      <c r="I129" s="97"/>
      <c r="J129" s="97"/>
      <c r="K129" s="97"/>
      <c r="L129" s="97"/>
      <c r="M129" s="97"/>
      <c r="N129" s="97"/>
      <c r="O129" s="97"/>
      <c r="P129" s="97"/>
      <c r="Q129" s="97"/>
      <c r="R129" s="97"/>
      <c r="S129" s="97"/>
      <c r="T129" s="97"/>
      <c r="U129" s="97"/>
      <c r="V129" s="97"/>
      <c r="W129" s="97"/>
      <c r="X129" s="97"/>
      <c r="Y129" s="97"/>
      <c r="Z129" s="97"/>
      <c r="AA129" s="97"/>
      <c r="AB129" s="97"/>
      <c r="AC129" s="97"/>
      <c r="AD129" s="97"/>
      <c r="AE129" s="97"/>
      <c r="AF129" s="97"/>
      <c r="AG129" s="97"/>
      <c r="AH129" s="97"/>
      <c r="AI129" s="97"/>
      <c r="AJ129" s="97"/>
      <c r="AK129" s="97"/>
      <c r="AL129" s="97"/>
      <c r="AM129" s="97"/>
      <c r="AN129" s="97"/>
      <c r="AO129" s="97"/>
      <c r="AP129" s="97"/>
      <c r="AQ129" s="10"/>
      <c r="AR129" s="10"/>
      <c r="AS129" s="10"/>
      <c r="AT129" s="10"/>
      <c r="AU129" s="10"/>
      <c r="AV129" s="10"/>
      <c r="AW129" s="10"/>
      <c r="AX129" s="10"/>
      <c r="AY129" s="10"/>
      <c r="AZ129" s="10"/>
      <c r="BA129" s="10"/>
      <c r="BB129" s="10"/>
      <c r="BC129" s="10"/>
      <c r="BD129" s="10"/>
    </row>
    <row r="130" spans="1:56" ht="15" hidden="1" customHeight="1" x14ac:dyDescent="0.2">
      <c r="A130" s="1"/>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row>
    <row r="131" spans="1:56" ht="15" customHeight="1" x14ac:dyDescent="0.2">
      <c r="A131" s="1"/>
      <c r="B131" s="10"/>
      <c r="C131" s="97" t="s">
        <v>221</v>
      </c>
      <c r="D131" s="97"/>
      <c r="E131" s="97"/>
      <c r="F131" s="97"/>
      <c r="G131" s="97"/>
      <c r="H131" s="97"/>
      <c r="I131" s="97"/>
      <c r="J131" s="97"/>
      <c r="K131" s="97"/>
      <c r="L131" s="97"/>
      <c r="M131" s="97"/>
      <c r="N131" s="97"/>
      <c r="O131" s="97"/>
      <c r="P131" s="97"/>
      <c r="Q131" s="97"/>
      <c r="R131" s="97"/>
      <c r="S131" s="97"/>
      <c r="T131" s="97"/>
      <c r="U131" s="97"/>
      <c r="V131" s="97"/>
      <c r="W131" s="97"/>
      <c r="X131" s="97"/>
      <c r="Y131" s="97"/>
      <c r="Z131" s="97"/>
      <c r="AA131" s="97"/>
      <c r="AB131" s="97"/>
      <c r="AC131" s="97"/>
      <c r="AD131" s="97"/>
      <c r="AE131" s="97"/>
      <c r="AF131" s="97"/>
      <c r="AG131" s="97"/>
      <c r="AH131" s="97"/>
      <c r="AI131" s="97"/>
      <c r="AJ131" s="97"/>
      <c r="AK131" s="97"/>
      <c r="AL131" s="97"/>
      <c r="AM131" s="97"/>
      <c r="AN131" s="97"/>
      <c r="AO131" s="97"/>
      <c r="AP131" s="97"/>
      <c r="AQ131" s="10"/>
      <c r="AR131" s="10"/>
      <c r="AS131" s="10"/>
      <c r="AT131" s="10"/>
      <c r="AU131" s="10"/>
      <c r="AV131" s="10"/>
      <c r="AW131" s="10"/>
      <c r="AX131" s="10"/>
      <c r="AY131" s="10"/>
      <c r="AZ131" s="10"/>
      <c r="BA131" s="10"/>
      <c r="BB131" s="10"/>
      <c r="BC131" s="10"/>
      <c r="BD131" s="10"/>
    </row>
    <row r="132" spans="1:56" ht="15" customHeight="1" x14ac:dyDescent="0.2">
      <c r="A132" s="1"/>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row>
    <row r="133" spans="1:56" ht="15" customHeight="1" x14ac:dyDescent="0.2">
      <c r="A133" s="35">
        <v>14</v>
      </c>
      <c r="B133" s="99" t="s">
        <v>58</v>
      </c>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c r="AD133" s="99"/>
      <c r="AE133" s="99"/>
      <c r="AF133" s="99"/>
      <c r="AG133" s="99"/>
      <c r="AH133" s="99"/>
      <c r="AI133" s="99"/>
      <c r="AJ133" s="99"/>
      <c r="AK133" s="99"/>
      <c r="AL133" s="99"/>
      <c r="AM133" s="99"/>
      <c r="AN133" s="99"/>
      <c r="AO133" s="99"/>
      <c r="AP133" s="99"/>
      <c r="AQ133" s="10"/>
      <c r="AR133" s="10"/>
      <c r="AS133" s="10"/>
      <c r="AT133" s="10"/>
      <c r="AU133" s="10"/>
      <c r="AV133" s="10"/>
      <c r="AW133" s="10"/>
      <c r="AX133" s="10"/>
      <c r="AY133" s="10"/>
      <c r="AZ133" s="10"/>
      <c r="BA133" s="10"/>
      <c r="BB133" s="10"/>
      <c r="BC133" s="10"/>
      <c r="BD133" s="10"/>
    </row>
    <row r="134" spans="1:56" ht="15" customHeight="1" x14ac:dyDescent="0.2">
      <c r="A134" s="35"/>
      <c r="B134" s="18"/>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row>
    <row r="135" spans="1:56" ht="15" customHeight="1" x14ac:dyDescent="0.2">
      <c r="A135" s="1"/>
      <c r="B135" s="107" t="s">
        <v>59</v>
      </c>
      <c r="C135" s="97"/>
      <c r="D135" s="97"/>
      <c r="E135" s="97"/>
      <c r="F135" s="97"/>
      <c r="G135" s="97"/>
      <c r="H135" s="97"/>
      <c r="I135" s="97"/>
      <c r="J135" s="97"/>
      <c r="K135" s="97"/>
      <c r="L135" s="97"/>
      <c r="M135" s="97"/>
      <c r="N135" s="97"/>
      <c r="O135" s="97"/>
      <c r="P135" s="10"/>
      <c r="Q135" s="234"/>
      <c r="R135" s="235"/>
      <c r="S135" s="235"/>
      <c r="T135" s="235"/>
      <c r="U135" s="235"/>
      <c r="V135" s="235"/>
      <c r="W135" s="235"/>
      <c r="X135" s="235"/>
      <c r="Y135" s="235"/>
      <c r="Z135" s="235"/>
      <c r="AA135" s="235"/>
      <c r="AB135" s="235"/>
      <c r="AC135" s="235"/>
      <c r="AD135" s="235"/>
      <c r="AE135" s="235"/>
      <c r="AF135" s="235"/>
      <c r="AG135" s="235"/>
      <c r="AH135" s="235"/>
      <c r="AI135" s="235"/>
      <c r="AJ135" s="235"/>
      <c r="AK135" s="235"/>
      <c r="AL135" s="235"/>
      <c r="AM135" s="235"/>
      <c r="AN135" s="235"/>
      <c r="AO135" s="235"/>
      <c r="AP135" s="236"/>
      <c r="AQ135" s="10"/>
      <c r="AR135" s="10"/>
      <c r="AS135" s="10"/>
      <c r="AT135" s="10"/>
      <c r="AU135" s="10"/>
      <c r="AV135" s="10"/>
      <c r="AW135" s="10"/>
      <c r="AX135" s="10"/>
      <c r="AY135" s="10"/>
      <c r="AZ135" s="10"/>
      <c r="BA135" s="10"/>
      <c r="BB135" s="10"/>
      <c r="BC135" s="10"/>
      <c r="BD135" s="10"/>
    </row>
    <row r="136" spans="1:56" ht="2.25" customHeight="1" x14ac:dyDescent="0.2">
      <c r="A136" s="1"/>
      <c r="B136" s="10"/>
      <c r="C136" s="10"/>
      <c r="D136" s="10"/>
      <c r="E136" s="10"/>
      <c r="F136" s="10"/>
      <c r="G136" s="10"/>
      <c r="H136" s="10"/>
      <c r="I136" s="10"/>
      <c r="J136" s="10"/>
      <c r="K136" s="10"/>
      <c r="L136" s="10"/>
      <c r="M136" s="10"/>
      <c r="N136" s="10"/>
      <c r="O136" s="10"/>
      <c r="P136" s="10"/>
      <c r="Q136" s="87"/>
      <c r="R136" s="87"/>
      <c r="S136" s="87"/>
      <c r="T136" s="87"/>
      <c r="U136" s="87"/>
      <c r="V136" s="87"/>
      <c r="W136" s="87"/>
      <c r="X136" s="87"/>
      <c r="Y136" s="87"/>
      <c r="Z136" s="87"/>
      <c r="AA136" s="87"/>
      <c r="AB136" s="87"/>
      <c r="AC136" s="87"/>
      <c r="AD136" s="87"/>
      <c r="AE136" s="87"/>
      <c r="AF136" s="87"/>
      <c r="AG136" s="87"/>
      <c r="AH136" s="87"/>
      <c r="AI136" s="87"/>
      <c r="AJ136" s="87"/>
      <c r="AK136" s="87"/>
      <c r="AL136" s="87"/>
      <c r="AM136" s="87"/>
      <c r="AN136" s="87"/>
      <c r="AO136" s="87"/>
      <c r="AP136" s="87"/>
      <c r="AQ136" s="10"/>
      <c r="AR136" s="10"/>
      <c r="AS136" s="10"/>
      <c r="AT136" s="10"/>
      <c r="AU136" s="10"/>
      <c r="AV136" s="10"/>
      <c r="AW136" s="10"/>
      <c r="AX136" s="10"/>
      <c r="AY136" s="10"/>
      <c r="AZ136" s="10"/>
      <c r="BA136" s="10"/>
      <c r="BB136" s="10"/>
      <c r="BC136" s="10"/>
      <c r="BD136" s="10"/>
    </row>
    <row r="137" spans="1:56" ht="15" customHeight="1" x14ac:dyDescent="0.2">
      <c r="A137" s="1"/>
      <c r="B137" s="107" t="s">
        <v>37</v>
      </c>
      <c r="C137" s="97"/>
      <c r="D137" s="97"/>
      <c r="E137" s="97"/>
      <c r="F137" s="97"/>
      <c r="G137" s="97"/>
      <c r="H137" s="97"/>
      <c r="I137" s="97"/>
      <c r="J137" s="97"/>
      <c r="K137" s="97"/>
      <c r="L137" s="97"/>
      <c r="M137" s="97"/>
      <c r="N137" s="97"/>
      <c r="O137" s="97"/>
      <c r="P137" s="10"/>
      <c r="Q137" s="234"/>
      <c r="R137" s="242"/>
      <c r="S137" s="242"/>
      <c r="T137" s="242"/>
      <c r="U137" s="242"/>
      <c r="V137" s="242"/>
      <c r="W137" s="242"/>
      <c r="X137" s="242"/>
      <c r="Y137" s="242"/>
      <c r="Z137" s="242"/>
      <c r="AA137" s="242"/>
      <c r="AB137" s="242"/>
      <c r="AC137" s="242"/>
      <c r="AD137" s="242"/>
      <c r="AE137" s="242"/>
      <c r="AF137" s="242"/>
      <c r="AG137" s="242"/>
      <c r="AH137" s="242"/>
      <c r="AI137" s="242"/>
      <c r="AJ137" s="242"/>
      <c r="AK137" s="243"/>
      <c r="AL137" s="36"/>
      <c r="AM137" s="234"/>
      <c r="AN137" s="242"/>
      <c r="AO137" s="242"/>
      <c r="AP137" s="243"/>
      <c r="AQ137" s="10"/>
      <c r="AR137" s="10"/>
      <c r="AS137" s="10"/>
      <c r="AT137" s="10"/>
      <c r="AU137" s="10"/>
      <c r="AV137" s="10"/>
      <c r="AW137" s="10"/>
      <c r="AX137" s="10"/>
      <c r="AY137" s="10"/>
      <c r="AZ137" s="10"/>
      <c r="BA137" s="10"/>
      <c r="BB137" s="10"/>
      <c r="BC137" s="10"/>
      <c r="BD137" s="10"/>
    </row>
    <row r="138" spans="1:56" ht="2.25" customHeight="1" x14ac:dyDescent="0.2">
      <c r="A138" s="1"/>
      <c r="B138" s="10"/>
      <c r="C138" s="10"/>
      <c r="D138" s="10"/>
      <c r="E138" s="10"/>
      <c r="F138" s="10"/>
      <c r="G138" s="10"/>
      <c r="H138" s="10"/>
      <c r="I138" s="10"/>
      <c r="J138" s="10"/>
      <c r="K138" s="10"/>
      <c r="L138" s="10"/>
      <c r="M138" s="10"/>
      <c r="N138" s="10"/>
      <c r="O138" s="10"/>
      <c r="P138" s="10"/>
      <c r="Q138" s="87"/>
      <c r="R138" s="87"/>
      <c r="S138" s="87"/>
      <c r="T138" s="87"/>
      <c r="U138" s="87"/>
      <c r="V138" s="87"/>
      <c r="W138" s="87"/>
      <c r="X138" s="87"/>
      <c r="Y138" s="87"/>
      <c r="Z138" s="87"/>
      <c r="AA138" s="87"/>
      <c r="AB138" s="87"/>
      <c r="AC138" s="87"/>
      <c r="AD138" s="87"/>
      <c r="AE138" s="87"/>
      <c r="AF138" s="87"/>
      <c r="AG138" s="87"/>
      <c r="AH138" s="87"/>
      <c r="AI138" s="87"/>
      <c r="AJ138" s="87"/>
      <c r="AK138" s="87"/>
      <c r="AL138" s="87"/>
      <c r="AM138" s="87"/>
      <c r="AN138" s="87"/>
      <c r="AO138" s="87"/>
      <c r="AP138" s="87"/>
      <c r="AQ138" s="10"/>
      <c r="AR138" s="10"/>
      <c r="AS138" s="10"/>
      <c r="AT138" s="10"/>
      <c r="AU138" s="10"/>
      <c r="AV138" s="10"/>
      <c r="AW138" s="10"/>
      <c r="AX138" s="10"/>
      <c r="AY138" s="10"/>
      <c r="AZ138" s="10"/>
      <c r="BA138" s="10"/>
      <c r="BB138" s="10"/>
      <c r="BC138" s="10"/>
      <c r="BD138" s="10"/>
    </row>
    <row r="139" spans="1:56" ht="15" customHeight="1" x14ac:dyDescent="0.2">
      <c r="A139" s="1"/>
      <c r="B139" s="107" t="s">
        <v>38</v>
      </c>
      <c r="C139" s="97"/>
      <c r="D139" s="97"/>
      <c r="E139" s="97"/>
      <c r="F139" s="97"/>
      <c r="G139" s="97"/>
      <c r="H139" s="97"/>
      <c r="I139" s="97"/>
      <c r="J139" s="97"/>
      <c r="K139" s="97"/>
      <c r="L139" s="97"/>
      <c r="M139" s="97"/>
      <c r="N139" s="97"/>
      <c r="O139" s="97"/>
      <c r="P139" s="10"/>
      <c r="Q139" s="234"/>
      <c r="R139" s="242"/>
      <c r="S139" s="242"/>
      <c r="T139" s="243"/>
      <c r="U139" s="37"/>
      <c r="V139" s="244"/>
      <c r="W139" s="235"/>
      <c r="X139" s="235"/>
      <c r="Y139" s="235"/>
      <c r="Z139" s="235"/>
      <c r="AA139" s="235"/>
      <c r="AB139" s="235"/>
      <c r="AC139" s="235"/>
      <c r="AD139" s="235"/>
      <c r="AE139" s="235"/>
      <c r="AF139" s="235"/>
      <c r="AG139" s="235"/>
      <c r="AH139" s="235"/>
      <c r="AI139" s="235"/>
      <c r="AJ139" s="235"/>
      <c r="AK139" s="235"/>
      <c r="AL139" s="235"/>
      <c r="AM139" s="235"/>
      <c r="AN139" s="235"/>
      <c r="AO139" s="235"/>
      <c r="AP139" s="236"/>
      <c r="AQ139" s="10"/>
      <c r="AR139" s="10"/>
      <c r="AS139" s="10"/>
      <c r="AT139" s="10"/>
      <c r="AU139" s="10"/>
      <c r="AV139" s="10"/>
      <c r="AW139" s="10"/>
      <c r="AX139" s="10"/>
      <c r="AY139" s="10"/>
      <c r="AZ139" s="10"/>
      <c r="BA139" s="10"/>
      <c r="BB139" s="10"/>
      <c r="BC139" s="10"/>
      <c r="BD139" s="10"/>
    </row>
    <row r="140" spans="1:56" ht="2.25" customHeight="1" x14ac:dyDescent="0.2">
      <c r="A140" s="1"/>
      <c r="B140" s="10"/>
      <c r="C140" s="10"/>
      <c r="D140" s="10"/>
      <c r="E140" s="10"/>
      <c r="F140" s="10"/>
      <c r="G140" s="10"/>
      <c r="H140" s="10"/>
      <c r="I140" s="10"/>
      <c r="J140" s="10"/>
      <c r="K140" s="10"/>
      <c r="L140" s="10"/>
      <c r="M140" s="10"/>
      <c r="N140" s="10"/>
      <c r="O140" s="10"/>
      <c r="P140" s="10"/>
      <c r="Q140" s="87"/>
      <c r="R140" s="87"/>
      <c r="S140" s="87"/>
      <c r="T140" s="87"/>
      <c r="U140" s="87"/>
      <c r="V140" s="87"/>
      <c r="W140" s="87"/>
      <c r="X140" s="87"/>
      <c r="Y140" s="87"/>
      <c r="Z140" s="87"/>
      <c r="AA140" s="87"/>
      <c r="AB140" s="87"/>
      <c r="AC140" s="87"/>
      <c r="AD140" s="87"/>
      <c r="AE140" s="87"/>
      <c r="AF140" s="87"/>
      <c r="AG140" s="87"/>
      <c r="AH140" s="87"/>
      <c r="AI140" s="87"/>
      <c r="AJ140" s="87"/>
      <c r="AK140" s="87"/>
      <c r="AL140" s="87"/>
      <c r="AM140" s="87"/>
      <c r="AN140" s="87"/>
      <c r="AO140" s="87"/>
      <c r="AP140" s="87"/>
      <c r="AQ140" s="10"/>
      <c r="AR140" s="10"/>
      <c r="AS140" s="10"/>
      <c r="AT140" s="10"/>
      <c r="AU140" s="10"/>
      <c r="AV140" s="10"/>
      <c r="AW140" s="10"/>
      <c r="AX140" s="10"/>
      <c r="AY140" s="10"/>
      <c r="AZ140" s="10"/>
      <c r="BA140" s="10"/>
      <c r="BB140" s="10"/>
      <c r="BC140" s="10"/>
      <c r="BD140" s="10"/>
    </row>
    <row r="141" spans="1:56" ht="15" customHeight="1" x14ac:dyDescent="0.2">
      <c r="A141" s="1"/>
      <c r="B141" s="107" t="s">
        <v>60</v>
      </c>
      <c r="C141" s="97"/>
      <c r="D141" s="97"/>
      <c r="E141" s="97"/>
      <c r="F141" s="97"/>
      <c r="G141" s="97"/>
      <c r="H141" s="97"/>
      <c r="I141" s="97"/>
      <c r="J141" s="97"/>
      <c r="K141" s="97"/>
      <c r="L141" s="97"/>
      <c r="M141" s="97"/>
      <c r="N141" s="97"/>
      <c r="O141" s="97"/>
      <c r="P141" s="10"/>
      <c r="Q141" s="234"/>
      <c r="R141" s="235"/>
      <c r="S141" s="235"/>
      <c r="T141" s="235"/>
      <c r="U141" s="235"/>
      <c r="V141" s="235"/>
      <c r="W141" s="235"/>
      <c r="X141" s="235"/>
      <c r="Y141" s="235"/>
      <c r="Z141" s="235"/>
      <c r="AA141" s="235"/>
      <c r="AB141" s="235"/>
      <c r="AC141" s="235"/>
      <c r="AD141" s="235"/>
      <c r="AE141" s="235"/>
      <c r="AF141" s="235"/>
      <c r="AG141" s="235"/>
      <c r="AH141" s="235"/>
      <c r="AI141" s="235"/>
      <c r="AJ141" s="235"/>
      <c r="AK141" s="235"/>
      <c r="AL141" s="235"/>
      <c r="AM141" s="235"/>
      <c r="AN141" s="235"/>
      <c r="AO141" s="235"/>
      <c r="AP141" s="236"/>
      <c r="AQ141" s="10"/>
      <c r="AR141" s="10"/>
      <c r="AS141" s="10"/>
      <c r="AT141" s="10"/>
      <c r="AU141" s="10"/>
      <c r="AV141" s="10"/>
      <c r="AW141" s="10"/>
      <c r="AX141" s="10"/>
      <c r="AY141" s="10"/>
      <c r="AZ141" s="10"/>
      <c r="BA141" s="10"/>
      <c r="BB141" s="10"/>
      <c r="BC141" s="10"/>
      <c r="BD141" s="10"/>
    </row>
    <row r="142" spans="1:56" ht="2.25" customHeight="1" x14ac:dyDescent="0.2">
      <c r="A142" s="1"/>
      <c r="B142" s="10"/>
      <c r="C142" s="10"/>
      <c r="D142" s="10"/>
      <c r="E142" s="10"/>
      <c r="F142" s="10"/>
      <c r="G142" s="10"/>
      <c r="H142" s="10"/>
      <c r="I142" s="10"/>
      <c r="J142" s="10"/>
      <c r="K142" s="10"/>
      <c r="L142" s="10"/>
      <c r="M142" s="10"/>
      <c r="N142" s="10"/>
      <c r="O142" s="10"/>
      <c r="P142" s="10"/>
      <c r="Q142" s="87"/>
      <c r="R142" s="87"/>
      <c r="S142" s="87"/>
      <c r="T142" s="87"/>
      <c r="U142" s="87"/>
      <c r="V142" s="87"/>
      <c r="W142" s="87"/>
      <c r="X142" s="87"/>
      <c r="Y142" s="87"/>
      <c r="Z142" s="87"/>
      <c r="AA142" s="87"/>
      <c r="AB142" s="87"/>
      <c r="AC142" s="87"/>
      <c r="AD142" s="87"/>
      <c r="AE142" s="87"/>
      <c r="AF142" s="87"/>
      <c r="AG142" s="87"/>
      <c r="AH142" s="87"/>
      <c r="AI142" s="87"/>
      <c r="AJ142" s="87"/>
      <c r="AK142" s="87"/>
      <c r="AL142" s="87"/>
      <c r="AM142" s="87"/>
      <c r="AN142" s="87"/>
      <c r="AO142" s="87"/>
      <c r="AP142" s="87"/>
      <c r="AQ142" s="10"/>
      <c r="AR142" s="10"/>
      <c r="AS142" s="10"/>
      <c r="AT142" s="10"/>
      <c r="AU142" s="10"/>
      <c r="AV142" s="10"/>
      <c r="AW142" s="10"/>
      <c r="AX142" s="10"/>
      <c r="AY142" s="10"/>
      <c r="AZ142" s="10"/>
      <c r="BA142" s="10"/>
      <c r="BB142" s="10"/>
      <c r="BC142" s="10"/>
      <c r="BD142" s="10"/>
    </row>
    <row r="143" spans="1:56" ht="15" customHeight="1" x14ac:dyDescent="0.2">
      <c r="A143" s="1"/>
      <c r="B143" s="107" t="s">
        <v>61</v>
      </c>
      <c r="C143" s="97"/>
      <c r="D143" s="97"/>
      <c r="E143" s="97"/>
      <c r="F143" s="97"/>
      <c r="G143" s="97"/>
      <c r="H143" s="97"/>
      <c r="I143" s="97"/>
      <c r="J143" s="97"/>
      <c r="K143" s="97"/>
      <c r="L143" s="97"/>
      <c r="M143" s="97"/>
      <c r="N143" s="97"/>
      <c r="O143" s="97"/>
      <c r="P143" s="10"/>
      <c r="Q143" s="234"/>
      <c r="R143" s="235"/>
      <c r="S143" s="235"/>
      <c r="T143" s="235"/>
      <c r="U143" s="235"/>
      <c r="V143" s="235"/>
      <c r="W143" s="235"/>
      <c r="X143" s="235"/>
      <c r="Y143" s="235"/>
      <c r="Z143" s="235"/>
      <c r="AA143" s="235"/>
      <c r="AB143" s="235"/>
      <c r="AC143" s="235"/>
      <c r="AD143" s="235"/>
      <c r="AE143" s="235"/>
      <c r="AF143" s="235"/>
      <c r="AG143" s="235"/>
      <c r="AH143" s="235"/>
      <c r="AI143" s="235"/>
      <c r="AJ143" s="235"/>
      <c r="AK143" s="235"/>
      <c r="AL143" s="235"/>
      <c r="AM143" s="235"/>
      <c r="AN143" s="235"/>
      <c r="AO143" s="235"/>
      <c r="AP143" s="236"/>
      <c r="AQ143" s="10"/>
      <c r="AR143" s="10"/>
      <c r="AS143" s="10"/>
      <c r="AT143" s="10"/>
      <c r="AU143" s="10"/>
      <c r="AV143" s="10"/>
      <c r="AW143" s="10"/>
      <c r="AX143" s="10"/>
      <c r="AY143" s="10"/>
      <c r="AZ143" s="10"/>
      <c r="BA143" s="10"/>
      <c r="BB143" s="10"/>
      <c r="BC143" s="10"/>
      <c r="BD143" s="10"/>
    </row>
    <row r="144" spans="1:56" ht="2.25" customHeight="1" x14ac:dyDescent="0.2">
      <c r="A144" s="1"/>
      <c r="B144" s="10"/>
      <c r="C144" s="10"/>
      <c r="D144" s="10"/>
      <c r="E144" s="10"/>
      <c r="F144" s="10"/>
      <c r="G144" s="10"/>
      <c r="H144" s="10"/>
      <c r="I144" s="10"/>
      <c r="J144" s="10"/>
      <c r="K144" s="10"/>
      <c r="L144" s="10"/>
      <c r="M144" s="10"/>
      <c r="N144" s="10"/>
      <c r="O144" s="10"/>
      <c r="P144" s="10"/>
      <c r="Q144" s="87"/>
      <c r="R144" s="87"/>
      <c r="S144" s="87"/>
      <c r="T144" s="87"/>
      <c r="U144" s="87"/>
      <c r="V144" s="87"/>
      <c r="W144" s="87"/>
      <c r="X144" s="87"/>
      <c r="Y144" s="87"/>
      <c r="Z144" s="87"/>
      <c r="AA144" s="87"/>
      <c r="AB144" s="87"/>
      <c r="AC144" s="87"/>
      <c r="AD144" s="87"/>
      <c r="AE144" s="87"/>
      <c r="AF144" s="87"/>
      <c r="AG144" s="87"/>
      <c r="AH144" s="87"/>
      <c r="AI144" s="87"/>
      <c r="AJ144" s="87"/>
      <c r="AK144" s="87"/>
      <c r="AL144" s="87"/>
      <c r="AM144" s="87"/>
      <c r="AN144" s="87"/>
      <c r="AO144" s="87"/>
      <c r="AP144" s="87"/>
      <c r="AQ144" s="10"/>
      <c r="AR144" s="10"/>
      <c r="AS144" s="10"/>
      <c r="AT144" s="10"/>
      <c r="AU144" s="10"/>
      <c r="AV144" s="10"/>
      <c r="AW144" s="10"/>
      <c r="AX144" s="10"/>
      <c r="AY144" s="10"/>
      <c r="AZ144" s="10"/>
      <c r="BA144" s="10"/>
      <c r="BB144" s="10"/>
      <c r="BC144" s="10"/>
      <c r="BD144" s="10"/>
    </row>
    <row r="145" spans="1:56" ht="15" customHeight="1" x14ac:dyDescent="0.2">
      <c r="A145" s="1"/>
      <c r="B145" s="107" t="s">
        <v>62</v>
      </c>
      <c r="C145" s="97"/>
      <c r="D145" s="97"/>
      <c r="E145" s="97"/>
      <c r="F145" s="97"/>
      <c r="G145" s="97"/>
      <c r="H145" s="97"/>
      <c r="I145" s="97"/>
      <c r="J145" s="97"/>
      <c r="K145" s="97"/>
      <c r="L145" s="97"/>
      <c r="M145" s="97"/>
      <c r="N145" s="97"/>
      <c r="O145" s="97"/>
      <c r="P145" s="10"/>
      <c r="Q145" s="234"/>
      <c r="R145" s="235"/>
      <c r="S145" s="235"/>
      <c r="T145" s="235"/>
      <c r="U145" s="235"/>
      <c r="V145" s="235"/>
      <c r="W145" s="235"/>
      <c r="X145" s="235"/>
      <c r="Y145" s="235"/>
      <c r="Z145" s="235"/>
      <c r="AA145" s="235"/>
      <c r="AB145" s="235"/>
      <c r="AC145" s="235"/>
      <c r="AD145" s="235"/>
      <c r="AE145" s="235"/>
      <c r="AF145" s="235"/>
      <c r="AG145" s="235"/>
      <c r="AH145" s="235"/>
      <c r="AI145" s="235"/>
      <c r="AJ145" s="235"/>
      <c r="AK145" s="235"/>
      <c r="AL145" s="235"/>
      <c r="AM145" s="235"/>
      <c r="AN145" s="235"/>
      <c r="AO145" s="235"/>
      <c r="AP145" s="236"/>
      <c r="AQ145" s="10"/>
      <c r="AR145" s="10"/>
      <c r="AS145" s="10"/>
      <c r="AT145" s="10"/>
      <c r="AU145" s="10"/>
      <c r="AV145" s="10"/>
      <c r="AW145" s="10"/>
      <c r="AX145" s="10"/>
      <c r="AY145" s="10"/>
      <c r="AZ145" s="10"/>
      <c r="BA145" s="10"/>
      <c r="BB145" s="10"/>
      <c r="BC145" s="10"/>
      <c r="BD145" s="10"/>
    </row>
    <row r="146" spans="1:56" ht="15" customHeight="1" x14ac:dyDescent="0.2">
      <c r="A146" s="1"/>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row>
    <row r="147" spans="1:56" ht="15" customHeight="1" x14ac:dyDescent="0.2">
      <c r="A147" s="1">
        <v>15</v>
      </c>
      <c r="B147" s="133" t="s">
        <v>63</v>
      </c>
      <c r="C147" s="133"/>
      <c r="D147" s="133"/>
      <c r="E147" s="133"/>
      <c r="F147" s="133"/>
      <c r="G147" s="133"/>
      <c r="H147" s="133"/>
      <c r="I147" s="133"/>
      <c r="J147" s="133"/>
      <c r="K147" s="133"/>
      <c r="L147" s="133"/>
      <c r="M147" s="133"/>
      <c r="N147" s="133"/>
      <c r="O147" s="133"/>
      <c r="P147" s="133"/>
      <c r="Q147" s="133"/>
      <c r="R147" s="133"/>
      <c r="S147" s="133"/>
      <c r="T147" s="133"/>
      <c r="U147" s="133"/>
      <c r="V147" s="133"/>
      <c r="W147" s="133"/>
      <c r="X147" s="133"/>
      <c r="Y147" s="133"/>
      <c r="Z147" s="133"/>
      <c r="AA147" s="133"/>
      <c r="AB147" s="133"/>
      <c r="AC147" s="133"/>
      <c r="AD147" s="133"/>
      <c r="AE147" s="133"/>
      <c r="AF147" s="133"/>
      <c r="AG147" s="133"/>
      <c r="AH147" s="133"/>
      <c r="AI147" s="133"/>
      <c r="AJ147" s="133"/>
      <c r="AK147" s="133"/>
      <c r="AL147" s="133"/>
      <c r="AM147" s="133"/>
      <c r="AN147" s="133"/>
      <c r="AO147" s="133"/>
      <c r="AP147" s="133"/>
      <c r="AQ147" s="10"/>
      <c r="AR147" s="10"/>
      <c r="AS147" s="10"/>
      <c r="AT147" s="10"/>
      <c r="AU147" s="10"/>
      <c r="AV147" s="10"/>
      <c r="AW147" s="10"/>
      <c r="AX147" s="10"/>
      <c r="AY147" s="10"/>
      <c r="AZ147" s="10"/>
      <c r="BA147" s="10"/>
      <c r="BB147" s="10"/>
      <c r="BC147" s="10"/>
      <c r="BD147" s="10"/>
    </row>
    <row r="148" spans="1:56" ht="15" customHeight="1" x14ac:dyDescent="0.2">
      <c r="A148" s="1"/>
      <c r="B148" s="133"/>
      <c r="C148" s="133"/>
      <c r="D148" s="133"/>
      <c r="E148" s="133"/>
      <c r="F148" s="133"/>
      <c r="G148" s="133"/>
      <c r="H148" s="133"/>
      <c r="I148" s="133"/>
      <c r="J148" s="133"/>
      <c r="K148" s="133"/>
      <c r="L148" s="133"/>
      <c r="M148" s="133"/>
      <c r="N148" s="133"/>
      <c r="O148" s="133"/>
      <c r="P148" s="133"/>
      <c r="Q148" s="133"/>
      <c r="R148" s="133"/>
      <c r="S148" s="133"/>
      <c r="T148" s="133"/>
      <c r="U148" s="133"/>
      <c r="V148" s="133"/>
      <c r="W148" s="133"/>
      <c r="X148" s="133"/>
      <c r="Y148" s="133"/>
      <c r="Z148" s="133"/>
      <c r="AA148" s="133"/>
      <c r="AB148" s="133"/>
      <c r="AC148" s="133"/>
      <c r="AD148" s="133"/>
      <c r="AE148" s="133"/>
      <c r="AF148" s="133"/>
      <c r="AG148" s="133"/>
      <c r="AH148" s="133"/>
      <c r="AI148" s="133"/>
      <c r="AJ148" s="133"/>
      <c r="AK148" s="133"/>
      <c r="AL148" s="133"/>
      <c r="AM148" s="133"/>
      <c r="AN148" s="133"/>
      <c r="AO148" s="133"/>
      <c r="AP148" s="133"/>
      <c r="AQ148" s="10"/>
      <c r="AR148" s="10"/>
      <c r="AS148" s="10"/>
      <c r="AT148" s="10"/>
      <c r="AU148" s="10"/>
      <c r="AV148" s="10"/>
      <c r="AW148" s="10"/>
      <c r="AX148" s="10"/>
      <c r="AY148" s="10"/>
      <c r="AZ148" s="10"/>
      <c r="BA148" s="10"/>
      <c r="BB148" s="10"/>
      <c r="BC148" s="10"/>
      <c r="BD148" s="10"/>
    </row>
    <row r="149" spans="1:56" ht="2.25" customHeight="1" x14ac:dyDescent="0.2">
      <c r="A149" s="35"/>
      <c r="B149" s="18"/>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0"/>
      <c r="AZ149" s="10"/>
      <c r="BA149" s="10"/>
      <c r="BB149" s="10"/>
      <c r="BC149" s="10"/>
      <c r="BD149" s="10"/>
    </row>
    <row r="150" spans="1:56" ht="15" customHeight="1" x14ac:dyDescent="0.2">
      <c r="A150" s="1"/>
      <c r="B150" s="10"/>
      <c r="C150" s="107" t="s">
        <v>64</v>
      </c>
      <c r="D150" s="97"/>
      <c r="E150" s="97"/>
      <c r="F150" s="97"/>
      <c r="G150" s="97"/>
      <c r="H150" s="10"/>
      <c r="I150" s="66"/>
      <c r="J150" s="66"/>
      <c r="K150" s="66"/>
      <c r="L150" s="72"/>
      <c r="M150" s="66"/>
      <c r="N150" s="66"/>
      <c r="O150" s="66"/>
      <c r="P150" s="72"/>
      <c r="Q150" s="66"/>
      <c r="R150" s="66"/>
      <c r="S150" s="66"/>
      <c r="T150" s="72"/>
      <c r="U150" s="62"/>
      <c r="V150" s="62"/>
      <c r="W150" s="62"/>
      <c r="X150" s="62"/>
      <c r="Y150" s="62"/>
      <c r="Z150" s="62"/>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row>
    <row r="151" spans="1:56" ht="2.25" customHeight="1" x14ac:dyDescent="0.2">
      <c r="A151" s="35"/>
      <c r="B151" s="18"/>
      <c r="C151" s="10"/>
      <c r="D151" s="10"/>
      <c r="E151" s="10"/>
      <c r="F151" s="10"/>
      <c r="G151" s="10"/>
      <c r="H151" s="10"/>
      <c r="I151" s="68"/>
      <c r="J151" s="68"/>
      <c r="K151" s="68"/>
      <c r="L151" s="68"/>
      <c r="M151" s="68"/>
      <c r="N151" s="68"/>
      <c r="O151" s="68"/>
      <c r="P151" s="68"/>
      <c r="Q151" s="68"/>
      <c r="R151" s="68"/>
      <c r="S151" s="68"/>
      <c r="T151" s="68"/>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c r="BB151" s="10"/>
      <c r="BC151" s="10"/>
      <c r="BD151" s="10"/>
    </row>
    <row r="152" spans="1:56" ht="15" customHeight="1" x14ac:dyDescent="0.2">
      <c r="A152" s="1"/>
      <c r="B152" s="10"/>
      <c r="C152" s="107" t="s">
        <v>65</v>
      </c>
      <c r="D152" s="97"/>
      <c r="E152" s="97"/>
      <c r="F152" s="97"/>
      <c r="G152" s="97"/>
      <c r="H152" s="10"/>
      <c r="I152" s="66"/>
      <c r="J152" s="66"/>
      <c r="K152" s="66"/>
      <c r="L152" s="72"/>
      <c r="M152" s="66"/>
      <c r="N152" s="66"/>
      <c r="O152" s="66"/>
      <c r="P152" s="72"/>
      <c r="Q152" s="68"/>
      <c r="R152" s="68"/>
      <c r="S152" s="68"/>
      <c r="T152" s="68"/>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c r="BC152" s="10"/>
      <c r="BD152" s="10"/>
    </row>
    <row r="153" spans="1:56" ht="15" customHeight="1" x14ac:dyDescent="0.2">
      <c r="A153" s="1"/>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10"/>
      <c r="BB153" s="10"/>
      <c r="BC153" s="10"/>
      <c r="BD153" s="10"/>
    </row>
    <row r="154" spans="1:56" ht="15" customHeight="1" x14ac:dyDescent="0.2">
      <c r="A154" s="1">
        <v>16</v>
      </c>
      <c r="B154" s="150" t="s">
        <v>66</v>
      </c>
      <c r="C154" s="150"/>
      <c r="D154" s="150"/>
      <c r="E154" s="150"/>
      <c r="F154" s="150"/>
      <c r="G154" s="150"/>
      <c r="H154" s="150"/>
      <c r="I154" s="150"/>
      <c r="J154" s="150"/>
      <c r="K154" s="150"/>
      <c r="L154" s="150"/>
      <c r="M154" s="150"/>
      <c r="N154" s="150"/>
      <c r="O154" s="150"/>
      <c r="P154" s="150"/>
      <c r="Q154" s="150"/>
      <c r="R154" s="150"/>
      <c r="S154" s="150"/>
      <c r="T154" s="150"/>
      <c r="U154" s="150"/>
      <c r="V154" s="150"/>
      <c r="W154" s="150"/>
      <c r="X154" s="150"/>
      <c r="Y154" s="150"/>
      <c r="Z154" s="150"/>
      <c r="AA154" s="150"/>
      <c r="AB154" s="150"/>
      <c r="AC154" s="150"/>
      <c r="AD154" s="150"/>
      <c r="AE154" s="150"/>
      <c r="AF154" s="150"/>
      <c r="AG154" s="150"/>
      <c r="AH154" s="150"/>
      <c r="AI154" s="150"/>
      <c r="AJ154" s="150"/>
      <c r="AK154" s="150"/>
      <c r="AL154" s="150"/>
      <c r="AM154" s="150"/>
      <c r="AN154" s="150"/>
      <c r="AO154" s="150"/>
      <c r="AP154" s="150"/>
      <c r="AQ154" s="40"/>
      <c r="AR154" s="40"/>
      <c r="AS154" s="40"/>
      <c r="AT154" s="40"/>
      <c r="AU154" s="40"/>
      <c r="AV154" s="40"/>
      <c r="AW154" s="40"/>
      <c r="AX154" s="40"/>
      <c r="AY154" s="40"/>
      <c r="AZ154" s="40"/>
      <c r="BA154" s="40"/>
      <c r="BB154" s="40"/>
      <c r="BC154" s="40"/>
      <c r="BD154" s="40"/>
    </row>
    <row r="155" spans="1:56" ht="2.25" customHeight="1" x14ac:dyDescent="0.2">
      <c r="A155" s="63"/>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40"/>
      <c r="AR155" s="40"/>
      <c r="AS155" s="40"/>
      <c r="AT155" s="40"/>
      <c r="AU155" s="40"/>
      <c r="AV155" s="40"/>
      <c r="AW155" s="40"/>
      <c r="AX155" s="40"/>
      <c r="AY155" s="40"/>
      <c r="AZ155" s="40"/>
      <c r="BA155" s="40"/>
      <c r="BB155" s="40"/>
      <c r="BC155" s="40"/>
      <c r="BD155" s="40"/>
    </row>
    <row r="156" spans="1:56" ht="15" customHeight="1" x14ac:dyDescent="0.2">
      <c r="A156" s="1"/>
      <c r="B156" s="73"/>
      <c r="C156" s="74"/>
      <c r="D156" s="74"/>
      <c r="E156" s="74"/>
      <c r="F156" s="75"/>
      <c r="G156" s="74"/>
      <c r="H156" s="74"/>
      <c r="I156" s="74"/>
      <c r="J156" s="75"/>
      <c r="K156" s="74"/>
      <c r="L156" s="74"/>
      <c r="M156" s="74"/>
      <c r="N156" s="21"/>
      <c r="O156" s="21"/>
      <c r="P156" s="10"/>
      <c r="Q156" s="10"/>
      <c r="R156" s="10"/>
      <c r="S156" s="10"/>
      <c r="T156" s="10"/>
      <c r="U156" s="10"/>
      <c r="V156" s="10"/>
      <c r="W156" s="10"/>
      <c r="X156" s="10"/>
      <c r="Y156" s="10"/>
      <c r="Z156" s="10"/>
      <c r="AA156" s="10"/>
      <c r="AB156" s="10"/>
      <c r="AC156" s="40"/>
      <c r="AD156" s="40"/>
      <c r="AE156" s="40"/>
      <c r="AF156" s="40"/>
      <c r="AG156" s="40"/>
      <c r="AH156" s="40"/>
      <c r="AI156" s="40"/>
      <c r="AJ156" s="40"/>
      <c r="AK156" s="40"/>
      <c r="AL156" s="40"/>
      <c r="AM156" s="40"/>
      <c r="AN156" s="40"/>
      <c r="AO156" s="40"/>
      <c r="AP156" s="40"/>
      <c r="AQ156" s="10"/>
      <c r="AR156" s="10"/>
      <c r="AS156" s="10"/>
      <c r="AT156" s="10"/>
      <c r="AU156" s="10"/>
      <c r="AV156" s="10"/>
      <c r="AW156" s="10"/>
      <c r="AX156" s="10"/>
      <c r="AY156" s="10"/>
      <c r="AZ156" s="10"/>
      <c r="BA156" s="10"/>
      <c r="BB156" s="10"/>
      <c r="BC156" s="10"/>
      <c r="BD156" s="10"/>
    </row>
    <row r="157" spans="1:56" ht="15" customHeight="1" x14ac:dyDescent="0.2">
      <c r="A157" s="1"/>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c r="BC157" s="10"/>
      <c r="BD157" s="10"/>
    </row>
    <row r="158" spans="1:56" ht="15" customHeight="1" x14ac:dyDescent="0.2">
      <c r="A158" s="35">
        <v>17</v>
      </c>
      <c r="B158" s="99" t="s">
        <v>222</v>
      </c>
      <c r="C158" s="100"/>
      <c r="D158" s="100"/>
      <c r="E158" s="100"/>
      <c r="F158" s="100"/>
      <c r="G158" s="100"/>
      <c r="H158" s="100"/>
      <c r="I158" s="100"/>
      <c r="J158" s="100"/>
      <c r="K158" s="100"/>
      <c r="L158" s="100"/>
      <c r="M158" s="100"/>
      <c r="N158" s="100"/>
      <c r="O158" s="100"/>
      <c r="P158" s="100"/>
      <c r="Q158" s="100"/>
      <c r="R158" s="100"/>
      <c r="S158" s="100"/>
      <c r="T158" s="100"/>
      <c r="U158" s="100"/>
      <c r="V158" s="100"/>
      <c r="W158" s="100"/>
      <c r="X158" s="100"/>
      <c r="Y158" s="100"/>
      <c r="Z158" s="100"/>
      <c r="AA158" s="100"/>
      <c r="AB158" s="100"/>
      <c r="AC158" s="100"/>
      <c r="AD158" s="100"/>
      <c r="AE158" s="100"/>
      <c r="AF158" s="100"/>
      <c r="AG158" s="100"/>
      <c r="AH158" s="100"/>
      <c r="AI158" s="100"/>
      <c r="AJ158" s="100"/>
      <c r="AK158" s="100"/>
      <c r="AL158" s="100"/>
      <c r="AM158" s="100"/>
      <c r="AN158" s="100"/>
      <c r="AO158" s="100"/>
      <c r="AP158" s="97"/>
      <c r="AQ158" s="10"/>
      <c r="AR158" s="10"/>
      <c r="AS158" s="10"/>
      <c r="AT158" s="10"/>
      <c r="AU158" s="10"/>
      <c r="AV158" s="10"/>
      <c r="AW158" s="10"/>
      <c r="AX158" s="10"/>
      <c r="AY158" s="10"/>
      <c r="AZ158" s="10"/>
      <c r="BA158" s="10"/>
      <c r="BB158" s="10"/>
      <c r="BC158" s="10"/>
      <c r="BD158" s="10"/>
    </row>
    <row r="159" spans="1:56" ht="15" customHeight="1" x14ac:dyDescent="0.2">
      <c r="A159" s="35"/>
      <c r="B159" s="100"/>
      <c r="C159" s="100"/>
      <c r="D159" s="100"/>
      <c r="E159" s="100"/>
      <c r="F159" s="100"/>
      <c r="G159" s="100"/>
      <c r="H159" s="100"/>
      <c r="I159" s="100"/>
      <c r="J159" s="100"/>
      <c r="K159" s="100"/>
      <c r="L159" s="100"/>
      <c r="M159" s="100"/>
      <c r="N159" s="100"/>
      <c r="O159" s="100"/>
      <c r="P159" s="100"/>
      <c r="Q159" s="100"/>
      <c r="R159" s="100"/>
      <c r="S159" s="100"/>
      <c r="T159" s="100"/>
      <c r="U159" s="100"/>
      <c r="V159" s="100"/>
      <c r="W159" s="100"/>
      <c r="X159" s="100"/>
      <c r="Y159" s="100"/>
      <c r="Z159" s="100"/>
      <c r="AA159" s="100"/>
      <c r="AB159" s="100"/>
      <c r="AC159" s="100"/>
      <c r="AD159" s="100"/>
      <c r="AE159" s="100"/>
      <c r="AF159" s="100"/>
      <c r="AG159" s="100"/>
      <c r="AH159" s="100"/>
      <c r="AI159" s="100"/>
      <c r="AJ159" s="100"/>
      <c r="AK159" s="100"/>
      <c r="AL159" s="100"/>
      <c r="AM159" s="100"/>
      <c r="AN159" s="100"/>
      <c r="AO159" s="100"/>
      <c r="AP159" s="97"/>
      <c r="AQ159" s="10"/>
      <c r="AR159" s="10"/>
      <c r="AS159" s="10"/>
      <c r="AT159" s="10"/>
      <c r="AU159" s="10"/>
      <c r="AV159" s="10"/>
      <c r="AW159" s="10"/>
      <c r="AX159" s="10"/>
      <c r="AY159" s="10"/>
      <c r="AZ159" s="10"/>
      <c r="BA159" s="10"/>
      <c r="BB159" s="10"/>
      <c r="BC159" s="10"/>
      <c r="BD159" s="10"/>
    </row>
    <row r="160" spans="1:56" ht="2.25" customHeight="1" x14ac:dyDescent="0.2">
      <c r="A160" s="1"/>
      <c r="B160" s="18"/>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0"/>
      <c r="AZ160" s="10"/>
      <c r="BA160" s="10"/>
      <c r="BB160" s="10"/>
      <c r="BC160" s="10"/>
      <c r="BD160" s="10"/>
    </row>
    <row r="161" spans="1:56" ht="15" customHeight="1" x14ac:dyDescent="0.2">
      <c r="A161" s="1"/>
      <c r="B161" s="18"/>
      <c r="C161" s="85" t="s">
        <v>297</v>
      </c>
      <c r="D161" s="85"/>
      <c r="E161" s="21"/>
      <c r="F161" s="21"/>
      <c r="G161" s="21"/>
      <c r="H161" s="21"/>
      <c r="I161" s="21"/>
      <c r="J161" s="21"/>
      <c r="K161" s="21"/>
      <c r="L161" s="21"/>
      <c r="M161" s="21"/>
      <c r="N161" s="21"/>
      <c r="O161" s="21"/>
      <c r="P161" s="21"/>
      <c r="Q161" s="21"/>
      <c r="R161" s="21"/>
      <c r="S161" s="21"/>
      <c r="T161" s="21"/>
      <c r="U161" s="21"/>
      <c r="V161" s="21"/>
      <c r="W161" s="21"/>
      <c r="X161" s="21"/>
      <c r="Y161" s="21"/>
      <c r="Z161" s="10"/>
      <c r="AA161" s="10"/>
      <c r="AB161" s="10"/>
      <c r="AC161" s="42"/>
      <c r="AD161" s="240"/>
      <c r="AE161" s="124"/>
      <c r="AF161" s="124"/>
      <c r="AG161" s="124"/>
      <c r="AH161" s="124"/>
      <c r="AI161" s="124"/>
      <c r="AJ161" s="124"/>
      <c r="AK161" s="124"/>
      <c r="AL161" s="124"/>
      <c r="AM161" s="124"/>
      <c r="AN161" s="124"/>
      <c r="AO161" s="124"/>
      <c r="AP161" s="125"/>
      <c r="AQ161" s="10"/>
      <c r="AR161" s="10"/>
      <c r="AS161" s="10"/>
      <c r="AT161" s="10"/>
      <c r="AU161" s="10"/>
      <c r="AV161" s="10"/>
      <c r="AW161" s="10"/>
      <c r="AX161" s="10"/>
      <c r="AY161" s="10"/>
      <c r="AZ161" s="10"/>
      <c r="BA161" s="10"/>
      <c r="BB161" s="10"/>
      <c r="BC161" s="10"/>
      <c r="BD161" s="10"/>
    </row>
    <row r="162" spans="1:56" ht="15" customHeight="1" x14ac:dyDescent="0.2">
      <c r="A162" s="1"/>
      <c r="B162" s="23"/>
      <c r="C162" s="149" t="s">
        <v>223</v>
      </c>
      <c r="D162" s="149"/>
      <c r="E162" s="149"/>
      <c r="F162" s="149"/>
      <c r="G162" s="149"/>
      <c r="H162" s="149"/>
      <c r="I162" s="149"/>
      <c r="J162" s="149"/>
      <c r="K162" s="149"/>
      <c r="L162" s="149"/>
      <c r="M162" s="149"/>
      <c r="N162" s="149"/>
      <c r="O162" s="149"/>
      <c r="P162" s="149"/>
      <c r="Q162" s="149"/>
      <c r="R162" s="149"/>
      <c r="S162" s="149"/>
      <c r="T162" s="149"/>
      <c r="U162" s="149"/>
      <c r="V162" s="149"/>
      <c r="W162" s="149"/>
      <c r="X162" s="149"/>
      <c r="Y162" s="149"/>
      <c r="Z162" s="149"/>
      <c r="AA162" s="149"/>
      <c r="AB162" s="149"/>
      <c r="AC162" s="149"/>
      <c r="AD162" s="10"/>
      <c r="AE162" s="10"/>
      <c r="AF162" s="10"/>
      <c r="AG162" s="10"/>
      <c r="AH162" s="10"/>
      <c r="AI162" s="10"/>
      <c r="AJ162" s="10"/>
      <c r="AK162" s="10"/>
      <c r="AL162" s="10"/>
      <c r="AM162" s="10"/>
      <c r="AN162" s="10"/>
      <c r="AO162" s="10"/>
      <c r="AP162" s="10"/>
      <c r="AQ162" s="40"/>
      <c r="AR162" s="40"/>
      <c r="AS162" s="40"/>
      <c r="AT162" s="40"/>
      <c r="AU162" s="40"/>
      <c r="AV162" s="40"/>
      <c r="AW162" s="40"/>
      <c r="AX162" s="40"/>
      <c r="AY162" s="40"/>
      <c r="AZ162" s="40"/>
      <c r="BA162" s="40"/>
      <c r="BB162" s="40"/>
      <c r="BC162" s="40"/>
      <c r="BD162" s="40"/>
    </row>
    <row r="163" spans="1:56" ht="15" customHeight="1" x14ac:dyDescent="0.2">
      <c r="A163" s="1"/>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0"/>
      <c r="AZ163" s="10"/>
      <c r="BA163" s="10"/>
      <c r="BB163" s="10"/>
      <c r="BC163" s="10"/>
      <c r="BD163" s="10"/>
    </row>
    <row r="164" spans="1:56" ht="15" customHeight="1" x14ac:dyDescent="0.2">
      <c r="A164" s="1"/>
      <c r="B164" s="90" t="s">
        <v>67</v>
      </c>
      <c r="C164" s="90"/>
      <c r="D164" s="90"/>
      <c r="E164" s="90"/>
      <c r="F164" s="90"/>
      <c r="G164" s="90"/>
      <c r="H164" s="90"/>
      <c r="I164" s="90"/>
      <c r="J164" s="90"/>
      <c r="K164" s="90"/>
      <c r="L164" s="90"/>
      <c r="M164" s="90"/>
      <c r="N164" s="90"/>
      <c r="O164" s="90"/>
      <c r="P164" s="90"/>
      <c r="Q164" s="90"/>
      <c r="R164" s="90"/>
      <c r="S164" s="90"/>
      <c r="T164" s="90"/>
      <c r="U164" s="90"/>
      <c r="V164" s="90"/>
      <c r="W164" s="90"/>
      <c r="X164" s="90"/>
      <c r="Y164" s="90"/>
      <c r="Z164" s="90"/>
      <c r="AA164" s="90"/>
      <c r="AB164" s="90"/>
      <c r="AC164" s="90"/>
      <c r="AD164" s="90"/>
      <c r="AE164" s="90"/>
      <c r="AF164" s="90"/>
      <c r="AG164" s="90"/>
      <c r="AH164" s="90"/>
      <c r="AI164" s="90"/>
      <c r="AJ164" s="90"/>
      <c r="AK164" s="90"/>
      <c r="AL164" s="90"/>
      <c r="AM164" s="90"/>
      <c r="AN164" s="90"/>
      <c r="AO164" s="90"/>
      <c r="AP164" s="91"/>
      <c r="AQ164" s="10"/>
      <c r="AR164" s="10"/>
      <c r="AS164" s="10"/>
      <c r="AT164" s="10"/>
      <c r="AU164" s="10"/>
      <c r="AV164" s="10"/>
      <c r="AW164" s="10"/>
      <c r="AX164" s="10"/>
      <c r="AY164" s="10"/>
      <c r="AZ164" s="10"/>
      <c r="BA164" s="10"/>
      <c r="BB164" s="10"/>
      <c r="BC164" s="10"/>
      <c r="BD164" s="10"/>
    </row>
    <row r="165" spans="1:56" ht="15" customHeight="1" x14ac:dyDescent="0.2">
      <c r="A165" s="1"/>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10"/>
      <c r="AZ165" s="10"/>
      <c r="BA165" s="10"/>
      <c r="BB165" s="10"/>
      <c r="BC165" s="10"/>
      <c r="BD165" s="10"/>
    </row>
    <row r="166" spans="1:56" ht="15" customHeight="1" x14ac:dyDescent="0.2">
      <c r="A166" s="35">
        <v>18</v>
      </c>
      <c r="B166" s="104" t="s">
        <v>68</v>
      </c>
      <c r="C166" s="182"/>
      <c r="D166" s="182"/>
      <c r="E166" s="182"/>
      <c r="F166" s="182"/>
      <c r="G166" s="182"/>
      <c r="H166" s="182"/>
      <c r="I166" s="182"/>
      <c r="J166" s="182"/>
      <c r="K166" s="182"/>
      <c r="L166" s="182"/>
      <c r="M166" s="182"/>
      <c r="N166" s="182"/>
      <c r="O166" s="182"/>
      <c r="P166" s="182"/>
      <c r="Q166" s="182"/>
      <c r="R166" s="182"/>
      <c r="S166" s="182"/>
      <c r="T166" s="182"/>
      <c r="U166" s="182"/>
      <c r="V166" s="182"/>
      <c r="W166" s="182"/>
      <c r="X166" s="182"/>
      <c r="Y166" s="182"/>
      <c r="Z166" s="182"/>
      <c r="AA166" s="182"/>
      <c r="AB166" s="182"/>
      <c r="AC166" s="182"/>
      <c r="AD166" s="182"/>
      <c r="AE166" s="182"/>
      <c r="AF166" s="182"/>
      <c r="AG166" s="182"/>
      <c r="AH166" s="182"/>
      <c r="AI166" s="182"/>
      <c r="AJ166" s="182"/>
      <c r="AK166" s="182"/>
      <c r="AL166" s="182"/>
      <c r="AM166" s="182"/>
      <c r="AN166" s="182"/>
      <c r="AO166" s="182"/>
      <c r="AP166" s="182"/>
      <c r="AQ166" s="10"/>
      <c r="AR166" s="10"/>
      <c r="AS166" s="10"/>
      <c r="AT166" s="10"/>
      <c r="AU166" s="10"/>
      <c r="AV166" s="10"/>
      <c r="AW166" s="10"/>
      <c r="AX166" s="10"/>
      <c r="AY166" s="10"/>
      <c r="AZ166" s="10"/>
      <c r="BA166" s="10"/>
      <c r="BB166" s="10"/>
      <c r="BC166" s="10"/>
      <c r="BD166" s="10"/>
    </row>
    <row r="167" spans="1:56" ht="15" hidden="1" customHeight="1" x14ac:dyDescent="0.2">
      <c r="A167" s="1"/>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c r="BC167" s="10"/>
      <c r="BD167" s="10"/>
    </row>
    <row r="168" spans="1:56" ht="15" customHeight="1" x14ac:dyDescent="0.2">
      <c r="A168" s="1"/>
      <c r="B168" s="10"/>
      <c r="C168" s="97" t="s">
        <v>31</v>
      </c>
      <c r="D168" s="97"/>
      <c r="E168" s="97"/>
      <c r="F168" s="97"/>
      <c r="G168" s="97"/>
      <c r="H168" s="97"/>
      <c r="I168" s="97"/>
      <c r="J168" s="97"/>
      <c r="K168" s="97"/>
      <c r="L168" s="97"/>
      <c r="M168" s="97"/>
      <c r="N168" s="97"/>
      <c r="O168" s="97"/>
      <c r="P168" s="97"/>
      <c r="Q168" s="97"/>
      <c r="R168" s="97"/>
      <c r="S168" s="97"/>
      <c r="T168" s="97"/>
      <c r="U168" s="97"/>
      <c r="V168" s="97"/>
      <c r="W168" s="97"/>
      <c r="X168" s="97"/>
      <c r="Y168" s="97"/>
      <c r="Z168" s="97"/>
      <c r="AA168" s="97"/>
      <c r="AB168" s="97"/>
      <c r="AC168" s="97"/>
      <c r="AD168" s="97"/>
      <c r="AE168" s="97"/>
      <c r="AF168" s="97"/>
      <c r="AG168" s="97"/>
      <c r="AH168" s="97"/>
      <c r="AI168" s="97"/>
      <c r="AJ168" s="97"/>
      <c r="AK168" s="97"/>
      <c r="AL168" s="97"/>
      <c r="AM168" s="97"/>
      <c r="AN168" s="97"/>
      <c r="AO168" s="97"/>
      <c r="AP168" s="97"/>
      <c r="AQ168" s="10"/>
      <c r="AR168" s="10"/>
      <c r="AS168" s="10"/>
      <c r="AT168" s="10"/>
      <c r="AU168" s="10"/>
      <c r="AV168" s="10"/>
      <c r="AW168" s="10"/>
      <c r="AX168" s="10"/>
      <c r="AY168" s="10"/>
      <c r="AZ168" s="10"/>
      <c r="BA168" s="10"/>
      <c r="BB168" s="10"/>
      <c r="BC168" s="10"/>
      <c r="BD168" s="10"/>
    </row>
    <row r="169" spans="1:56" ht="15" hidden="1" customHeight="1" x14ac:dyDescent="0.2">
      <c r="A169" s="1"/>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c r="AY169" s="10"/>
      <c r="AZ169" s="10"/>
      <c r="BA169" s="10"/>
      <c r="BB169" s="10"/>
      <c r="BC169" s="10"/>
      <c r="BD169" s="10"/>
    </row>
    <row r="170" spans="1:56" ht="15" customHeight="1" x14ac:dyDescent="0.2">
      <c r="A170" s="1"/>
      <c r="B170" s="10"/>
      <c r="C170" s="97" t="s">
        <v>224</v>
      </c>
      <c r="D170" s="97"/>
      <c r="E170" s="97"/>
      <c r="F170" s="97"/>
      <c r="G170" s="97"/>
      <c r="H170" s="97"/>
      <c r="I170" s="97"/>
      <c r="J170" s="97"/>
      <c r="K170" s="97"/>
      <c r="L170" s="97"/>
      <c r="M170" s="97"/>
      <c r="N170" s="97"/>
      <c r="O170" s="97"/>
      <c r="P170" s="97"/>
      <c r="Q170" s="97"/>
      <c r="R170" s="97"/>
      <c r="S170" s="97"/>
      <c r="T170" s="97"/>
      <c r="U170" s="97"/>
      <c r="V170" s="97"/>
      <c r="W170" s="97"/>
      <c r="X170" s="97"/>
      <c r="Y170" s="97"/>
      <c r="Z170" s="97"/>
      <c r="AA170" s="97"/>
      <c r="AB170" s="97"/>
      <c r="AC170" s="97"/>
      <c r="AD170" s="97"/>
      <c r="AE170" s="97"/>
      <c r="AF170" s="97"/>
      <c r="AG170" s="97"/>
      <c r="AH170" s="97"/>
      <c r="AI170" s="97"/>
      <c r="AJ170" s="97"/>
      <c r="AK170" s="97"/>
      <c r="AL170" s="97"/>
      <c r="AM170" s="97"/>
      <c r="AN170" s="97"/>
      <c r="AO170" s="97"/>
      <c r="AP170" s="97"/>
      <c r="AQ170" s="10"/>
      <c r="AR170" s="10"/>
      <c r="AS170" s="10"/>
      <c r="AT170" s="10"/>
      <c r="AU170" s="10"/>
      <c r="AV170" s="10"/>
      <c r="AW170" s="10"/>
      <c r="AX170" s="10"/>
      <c r="AY170" s="10"/>
      <c r="AZ170" s="10"/>
      <c r="BA170" s="10"/>
      <c r="BB170" s="10"/>
      <c r="BC170" s="10"/>
      <c r="BD170" s="10"/>
    </row>
    <row r="171" spans="1:56" ht="15" customHeight="1" x14ac:dyDescent="0.2">
      <c r="A171" s="1"/>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row>
    <row r="172" spans="1:56" ht="15" customHeight="1" x14ac:dyDescent="0.2">
      <c r="A172" s="35">
        <v>19</v>
      </c>
      <c r="B172" s="96" t="s">
        <v>69</v>
      </c>
      <c r="C172" s="97"/>
      <c r="D172" s="97"/>
      <c r="E172" s="97"/>
      <c r="F172" s="97"/>
      <c r="G172" s="97"/>
      <c r="H172" s="97"/>
      <c r="I172" s="97"/>
      <c r="J172" s="97"/>
      <c r="K172" s="97"/>
      <c r="L172" s="97"/>
      <c r="M172" s="97"/>
      <c r="N172" s="97"/>
      <c r="O172" s="97"/>
      <c r="P172" s="97"/>
      <c r="Q172" s="97"/>
      <c r="R172" s="97"/>
      <c r="S172" s="97"/>
      <c r="T172" s="97"/>
      <c r="U172" s="97"/>
      <c r="V172" s="97"/>
      <c r="W172" s="97"/>
      <c r="X172" s="97"/>
      <c r="Y172" s="97"/>
      <c r="Z172" s="97"/>
      <c r="AA172" s="97"/>
      <c r="AB172" s="97"/>
      <c r="AC172" s="97"/>
      <c r="AD172" s="97"/>
      <c r="AE172" s="97"/>
      <c r="AF172" s="97"/>
      <c r="AG172" s="97"/>
      <c r="AH172" s="97"/>
      <c r="AI172" s="97"/>
      <c r="AJ172" s="97"/>
      <c r="AK172" s="97"/>
      <c r="AL172" s="97"/>
      <c r="AM172" s="97"/>
      <c r="AN172" s="97"/>
      <c r="AO172" s="97"/>
      <c r="AP172" s="97"/>
      <c r="AQ172" s="10"/>
      <c r="AR172" s="10"/>
      <c r="AS172" s="10"/>
      <c r="AT172" s="10"/>
      <c r="AU172" s="10"/>
      <c r="AV172" s="10"/>
      <c r="AW172" s="10"/>
      <c r="AX172" s="10"/>
      <c r="AY172" s="10"/>
      <c r="AZ172" s="10"/>
      <c r="BA172" s="10"/>
      <c r="BB172" s="10"/>
      <c r="BC172" s="10"/>
      <c r="BD172" s="10"/>
    </row>
    <row r="173" spans="1:56" ht="2.25" customHeight="1" x14ac:dyDescent="0.2">
      <c r="A173" s="35"/>
      <c r="B173" s="18"/>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row>
    <row r="174" spans="1:56" ht="30" customHeight="1" x14ac:dyDescent="0.2">
      <c r="A174" s="1"/>
      <c r="B174" s="151" t="s">
        <v>225</v>
      </c>
      <c r="C174" s="241"/>
      <c r="D174" s="241"/>
      <c r="E174" s="241"/>
      <c r="F174" s="241"/>
      <c r="G174" s="241"/>
      <c r="H174" s="241"/>
      <c r="I174" s="241"/>
      <c r="J174" s="241"/>
      <c r="K174" s="241"/>
      <c r="L174" s="241"/>
      <c r="M174" s="241"/>
      <c r="N174" s="241"/>
      <c r="O174" s="241"/>
      <c r="P174" s="241"/>
      <c r="Q174" s="241"/>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10"/>
      <c r="AR174" s="10"/>
      <c r="AS174" s="10"/>
      <c r="AT174" s="10"/>
      <c r="AU174" s="10"/>
      <c r="AV174" s="10"/>
      <c r="AW174" s="10"/>
      <c r="AX174" s="10"/>
      <c r="AY174" s="10"/>
      <c r="AZ174" s="10"/>
      <c r="BA174" s="10"/>
      <c r="BB174" s="10"/>
      <c r="BC174" s="10"/>
      <c r="BD174" s="10"/>
    </row>
    <row r="175" spans="1:56" ht="2.25" customHeight="1" x14ac:dyDescent="0.2">
      <c r="A175" s="1"/>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row>
    <row r="176" spans="1:56" ht="15" customHeight="1" x14ac:dyDescent="0.2">
      <c r="A176" s="1"/>
      <c r="B176" s="10"/>
      <c r="C176" s="97" t="s">
        <v>70</v>
      </c>
      <c r="D176" s="97"/>
      <c r="E176" s="97"/>
      <c r="F176" s="97"/>
      <c r="G176" s="97"/>
      <c r="H176" s="97"/>
      <c r="I176" s="97"/>
      <c r="J176" s="97"/>
      <c r="K176" s="97"/>
      <c r="L176" s="97"/>
      <c r="M176" s="97"/>
      <c r="N176" s="97"/>
      <c r="O176" s="97"/>
      <c r="P176" s="97"/>
      <c r="Q176" s="97"/>
      <c r="R176" s="97"/>
      <c r="S176" s="97"/>
      <c r="T176" s="97"/>
      <c r="U176" s="97"/>
      <c r="V176" s="97"/>
      <c r="W176" s="97"/>
      <c r="X176" s="97"/>
      <c r="Y176" s="97"/>
      <c r="Z176" s="97"/>
      <c r="AA176" s="97"/>
      <c r="AB176" s="97"/>
      <c r="AC176" s="97"/>
      <c r="AD176" s="97"/>
      <c r="AE176" s="97"/>
      <c r="AF176" s="97"/>
      <c r="AG176" s="97"/>
      <c r="AH176" s="97"/>
      <c r="AI176" s="97"/>
      <c r="AJ176" s="97"/>
      <c r="AK176" s="97"/>
      <c r="AL176" s="97"/>
      <c r="AM176" s="97"/>
      <c r="AN176" s="97"/>
      <c r="AO176" s="97"/>
      <c r="AP176" s="97"/>
      <c r="AQ176" s="10"/>
      <c r="AR176" s="10"/>
      <c r="AS176" s="10"/>
      <c r="AT176" s="10"/>
      <c r="AU176" s="10"/>
      <c r="AV176" s="10"/>
      <c r="AW176" s="10"/>
      <c r="AX176" s="10"/>
      <c r="AY176" s="10"/>
      <c r="AZ176" s="10"/>
      <c r="BA176" s="10"/>
      <c r="BB176" s="10"/>
      <c r="BC176" s="10"/>
      <c r="BD176" s="10"/>
    </row>
    <row r="177" spans="1:56" ht="2.25" customHeight="1" x14ac:dyDescent="0.2">
      <c r="A177" s="1"/>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row>
    <row r="178" spans="1:56" ht="15" customHeight="1" x14ac:dyDescent="0.2">
      <c r="A178" s="1"/>
      <c r="B178" s="10"/>
      <c r="C178" s="97" t="s">
        <v>71</v>
      </c>
      <c r="D178" s="97"/>
      <c r="E178" s="97"/>
      <c r="F178" s="97"/>
      <c r="G178" s="97"/>
      <c r="H178" s="97"/>
      <c r="I178" s="97"/>
      <c r="J178" s="97"/>
      <c r="K178" s="97"/>
      <c r="L178" s="97"/>
      <c r="M178" s="97"/>
      <c r="N178" s="97"/>
      <c r="O178" s="97"/>
      <c r="P178" s="97"/>
      <c r="Q178" s="97"/>
      <c r="R178" s="97"/>
      <c r="S178" s="97"/>
      <c r="T178" s="97"/>
      <c r="U178" s="97"/>
      <c r="V178" s="97"/>
      <c r="W178" s="97"/>
      <c r="X178" s="97"/>
      <c r="Y178" s="97"/>
      <c r="Z178" s="97"/>
      <c r="AA178" s="97"/>
      <c r="AB178" s="97"/>
      <c r="AC178" s="97"/>
      <c r="AD178" s="97"/>
      <c r="AE178" s="97"/>
      <c r="AF178" s="97"/>
      <c r="AG178" s="97"/>
      <c r="AH178" s="97"/>
      <c r="AI178" s="97"/>
      <c r="AJ178" s="97"/>
      <c r="AK178" s="97"/>
      <c r="AL178" s="97"/>
      <c r="AM178" s="97"/>
      <c r="AN178" s="97"/>
      <c r="AO178" s="97"/>
      <c r="AP178" s="97"/>
      <c r="AQ178" s="10"/>
      <c r="AR178" s="10"/>
      <c r="AS178" s="10"/>
      <c r="AT178" s="10"/>
      <c r="AU178" s="10"/>
      <c r="AV178" s="10"/>
      <c r="AW178" s="10"/>
      <c r="AX178" s="10"/>
      <c r="AY178" s="10"/>
      <c r="AZ178" s="10"/>
      <c r="BA178" s="10"/>
      <c r="BB178" s="10"/>
      <c r="BC178" s="10"/>
      <c r="BD178" s="10"/>
    </row>
    <row r="179" spans="1:56" ht="2.25" customHeight="1" x14ac:dyDescent="0.2">
      <c r="A179" s="1"/>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row>
    <row r="180" spans="1:56" ht="15" customHeight="1" x14ac:dyDescent="0.2">
      <c r="A180" s="1"/>
      <c r="B180" s="10"/>
      <c r="C180" s="97" t="s">
        <v>72</v>
      </c>
      <c r="D180" s="97"/>
      <c r="E180" s="97"/>
      <c r="F180" s="97"/>
      <c r="G180" s="97"/>
      <c r="H180" s="97"/>
      <c r="I180" s="97"/>
      <c r="J180" s="97"/>
      <c r="K180" s="97"/>
      <c r="L180" s="97"/>
      <c r="M180" s="97"/>
      <c r="N180" s="97"/>
      <c r="O180" s="97"/>
      <c r="P180" s="97"/>
      <c r="Q180" s="97"/>
      <c r="R180" s="97"/>
      <c r="S180" s="97"/>
      <c r="T180" s="97"/>
      <c r="U180" s="97"/>
      <c r="V180" s="97"/>
      <c r="W180" s="97"/>
      <c r="X180" s="97"/>
      <c r="Y180" s="97"/>
      <c r="Z180" s="97"/>
      <c r="AA180" s="97"/>
      <c r="AB180" s="97"/>
      <c r="AC180" s="97"/>
      <c r="AD180" s="97"/>
      <c r="AE180" s="97"/>
      <c r="AF180" s="97"/>
      <c r="AG180" s="97"/>
      <c r="AH180" s="97"/>
      <c r="AI180" s="97"/>
      <c r="AJ180" s="97"/>
      <c r="AK180" s="97"/>
      <c r="AL180" s="97"/>
      <c r="AM180" s="97"/>
      <c r="AN180" s="97"/>
      <c r="AO180" s="97"/>
      <c r="AP180" s="97"/>
      <c r="AQ180" s="10"/>
      <c r="AR180" s="10"/>
      <c r="AS180" s="10"/>
      <c r="AT180" s="10"/>
      <c r="AU180" s="10"/>
      <c r="AV180" s="10"/>
      <c r="AW180" s="10"/>
      <c r="AX180" s="10"/>
      <c r="AY180" s="10"/>
      <c r="AZ180" s="10"/>
      <c r="BA180" s="10"/>
      <c r="BB180" s="10"/>
      <c r="BC180" s="10"/>
      <c r="BD180" s="10"/>
    </row>
    <row r="181" spans="1:56" ht="15" customHeight="1" x14ac:dyDescent="0.2">
      <c r="A181" s="1"/>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c r="AY181" s="10"/>
      <c r="AZ181" s="10"/>
      <c r="BA181" s="10"/>
      <c r="BB181" s="10"/>
      <c r="BC181" s="10"/>
      <c r="BD181" s="10"/>
    </row>
    <row r="182" spans="1:56" ht="15" customHeight="1" x14ac:dyDescent="0.2">
      <c r="A182" s="1">
        <v>20</v>
      </c>
      <c r="B182" s="99" t="s">
        <v>226</v>
      </c>
      <c r="C182" s="100"/>
      <c r="D182" s="100"/>
      <c r="E182" s="100"/>
      <c r="F182" s="100"/>
      <c r="G182" s="100"/>
      <c r="H182" s="100"/>
      <c r="I182" s="100"/>
      <c r="J182" s="100"/>
      <c r="K182" s="100"/>
      <c r="L182" s="100"/>
      <c r="M182" s="100"/>
      <c r="N182" s="100"/>
      <c r="O182" s="100"/>
      <c r="P182" s="100"/>
      <c r="Q182" s="100"/>
      <c r="R182" s="100"/>
      <c r="S182" s="100"/>
      <c r="T182" s="100"/>
      <c r="U182" s="100"/>
      <c r="V182" s="100"/>
      <c r="W182" s="100"/>
      <c r="X182" s="100"/>
      <c r="Y182" s="100"/>
      <c r="Z182" s="100"/>
      <c r="AA182" s="100"/>
      <c r="AB182" s="100"/>
      <c r="AC182" s="100"/>
      <c r="AD182" s="100"/>
      <c r="AE182" s="100"/>
      <c r="AF182" s="100"/>
      <c r="AG182" s="100"/>
      <c r="AH182" s="100"/>
      <c r="AI182" s="100"/>
      <c r="AJ182" s="100"/>
      <c r="AK182" s="100"/>
      <c r="AL182" s="100"/>
      <c r="AM182" s="100"/>
      <c r="AN182" s="100"/>
      <c r="AO182" s="100"/>
      <c r="AP182" s="97"/>
      <c r="AQ182" s="10"/>
      <c r="AR182" s="10"/>
      <c r="AS182" s="10"/>
      <c r="AT182" s="10"/>
      <c r="AU182" s="10"/>
      <c r="AV182" s="10"/>
      <c r="AW182" s="10"/>
      <c r="AX182" s="10"/>
      <c r="AY182" s="10"/>
      <c r="AZ182" s="10"/>
      <c r="BA182" s="10"/>
      <c r="BB182" s="10"/>
      <c r="BC182" s="10"/>
      <c r="BD182" s="10"/>
    </row>
    <row r="183" spans="1:56" ht="15" customHeight="1" x14ac:dyDescent="0.2">
      <c r="A183" s="1"/>
      <c r="B183" s="100"/>
      <c r="C183" s="100"/>
      <c r="D183" s="100"/>
      <c r="E183" s="100"/>
      <c r="F183" s="100"/>
      <c r="G183" s="100"/>
      <c r="H183" s="100"/>
      <c r="I183" s="100"/>
      <c r="J183" s="100"/>
      <c r="K183" s="100"/>
      <c r="L183" s="100"/>
      <c r="M183" s="100"/>
      <c r="N183" s="100"/>
      <c r="O183" s="100"/>
      <c r="P183" s="100"/>
      <c r="Q183" s="100"/>
      <c r="R183" s="100"/>
      <c r="S183" s="100"/>
      <c r="T183" s="100"/>
      <c r="U183" s="100"/>
      <c r="V183" s="100"/>
      <c r="W183" s="100"/>
      <c r="X183" s="100"/>
      <c r="Y183" s="100"/>
      <c r="Z183" s="100"/>
      <c r="AA183" s="100"/>
      <c r="AB183" s="100"/>
      <c r="AC183" s="100"/>
      <c r="AD183" s="100"/>
      <c r="AE183" s="100"/>
      <c r="AF183" s="100"/>
      <c r="AG183" s="100"/>
      <c r="AH183" s="100"/>
      <c r="AI183" s="100"/>
      <c r="AJ183" s="100"/>
      <c r="AK183" s="100"/>
      <c r="AL183" s="100"/>
      <c r="AM183" s="100"/>
      <c r="AN183" s="100"/>
      <c r="AO183" s="100"/>
      <c r="AP183" s="97"/>
      <c r="AQ183" s="10"/>
      <c r="AR183" s="10"/>
      <c r="AS183" s="10"/>
      <c r="AT183" s="10"/>
      <c r="AU183" s="10"/>
      <c r="AV183" s="10"/>
      <c r="AW183" s="10"/>
      <c r="AX183" s="10"/>
      <c r="AY183" s="10"/>
      <c r="AZ183" s="10"/>
      <c r="BA183" s="10"/>
      <c r="BB183" s="10"/>
      <c r="BC183" s="10"/>
      <c r="BD183" s="10"/>
    </row>
    <row r="184" spans="1:56" ht="2.25" customHeight="1" x14ac:dyDescent="0.2">
      <c r="A184" s="1"/>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0"/>
      <c r="AQ184" s="10"/>
      <c r="AR184" s="10"/>
      <c r="AS184" s="10"/>
      <c r="AT184" s="10"/>
      <c r="AU184" s="10"/>
      <c r="AV184" s="10"/>
      <c r="AW184" s="10"/>
      <c r="AX184" s="10"/>
      <c r="AY184" s="10"/>
      <c r="AZ184" s="10"/>
      <c r="BA184" s="10"/>
      <c r="BB184" s="10"/>
      <c r="BC184" s="10"/>
      <c r="BD184" s="10"/>
    </row>
    <row r="185" spans="1:56" ht="15" customHeight="1" x14ac:dyDescent="0.2">
      <c r="A185" s="1"/>
      <c r="B185" s="10"/>
      <c r="C185" s="97" t="s">
        <v>227</v>
      </c>
      <c r="D185" s="97"/>
      <c r="E185" s="97"/>
      <c r="F185" s="97"/>
      <c r="G185" s="97"/>
      <c r="H185" s="97"/>
      <c r="I185" s="97"/>
      <c r="J185" s="97"/>
      <c r="K185" s="97"/>
      <c r="L185" s="97"/>
      <c r="M185" s="97"/>
      <c r="N185" s="97"/>
      <c r="O185" s="97"/>
      <c r="P185" s="97"/>
      <c r="Q185" s="97"/>
      <c r="R185" s="97"/>
      <c r="S185" s="97"/>
      <c r="T185" s="97"/>
      <c r="U185" s="97"/>
      <c r="V185" s="97"/>
      <c r="W185" s="97"/>
      <c r="X185" s="97"/>
      <c r="Y185" s="97"/>
      <c r="Z185" s="97"/>
      <c r="AA185" s="97"/>
      <c r="AB185" s="97"/>
      <c r="AC185" s="97"/>
      <c r="AD185" s="97"/>
      <c r="AE185" s="97"/>
      <c r="AF185" s="97"/>
      <c r="AG185" s="97"/>
      <c r="AH185" s="97"/>
      <c r="AI185" s="97"/>
      <c r="AJ185" s="97"/>
      <c r="AK185" s="97"/>
      <c r="AL185" s="97"/>
      <c r="AM185" s="97"/>
      <c r="AN185" s="97"/>
      <c r="AO185" s="97"/>
      <c r="AP185" s="97"/>
      <c r="AQ185" s="10"/>
      <c r="AR185" s="10"/>
      <c r="AS185" s="10"/>
      <c r="AT185" s="10"/>
      <c r="AU185" s="10"/>
      <c r="AV185" s="10"/>
      <c r="AW185" s="10"/>
      <c r="AX185" s="10"/>
      <c r="AY185" s="10"/>
      <c r="AZ185" s="10"/>
      <c r="BA185" s="10"/>
      <c r="BB185" s="10"/>
      <c r="BC185" s="10"/>
      <c r="BD185" s="10"/>
    </row>
    <row r="186" spans="1:56" ht="2.25" customHeight="1" x14ac:dyDescent="0.2">
      <c r="A186" s="1"/>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10"/>
    </row>
    <row r="187" spans="1:56" ht="15" customHeight="1" x14ac:dyDescent="0.2">
      <c r="A187" s="1"/>
      <c r="B187" s="10"/>
      <c r="C187" s="97" t="s">
        <v>228</v>
      </c>
      <c r="D187" s="97"/>
      <c r="E187" s="97"/>
      <c r="F187" s="97"/>
      <c r="G187" s="97"/>
      <c r="H187" s="97"/>
      <c r="I187" s="97"/>
      <c r="J187" s="97"/>
      <c r="K187" s="97"/>
      <c r="L187" s="97"/>
      <c r="M187" s="97"/>
      <c r="N187" s="97"/>
      <c r="O187" s="97"/>
      <c r="P187" s="97"/>
      <c r="Q187" s="97"/>
      <c r="R187" s="97"/>
      <c r="S187" s="97"/>
      <c r="T187" s="97"/>
      <c r="U187" s="97"/>
      <c r="V187" s="97"/>
      <c r="W187" s="97"/>
      <c r="X187" s="97"/>
      <c r="Y187" s="97"/>
      <c r="Z187" s="97"/>
      <c r="AA187" s="97"/>
      <c r="AB187" s="97"/>
      <c r="AC187" s="97"/>
      <c r="AD187" s="97"/>
      <c r="AE187" s="97"/>
      <c r="AF187" s="97"/>
      <c r="AG187" s="97"/>
      <c r="AH187" s="97"/>
      <c r="AI187" s="97"/>
      <c r="AJ187" s="97"/>
      <c r="AK187" s="97"/>
      <c r="AL187" s="97"/>
      <c r="AM187" s="97"/>
      <c r="AN187" s="97"/>
      <c r="AO187" s="97"/>
      <c r="AP187" s="97"/>
      <c r="AQ187" s="10"/>
      <c r="AR187" s="10"/>
      <c r="AS187" s="10"/>
      <c r="AT187" s="10"/>
      <c r="AU187" s="10"/>
      <c r="AV187" s="10"/>
      <c r="AW187" s="10"/>
      <c r="AX187" s="10"/>
      <c r="AY187" s="10"/>
      <c r="AZ187" s="10"/>
      <c r="BA187" s="10"/>
      <c r="BB187" s="10"/>
      <c r="BC187" s="10"/>
      <c r="BD187" s="10"/>
    </row>
    <row r="188" spans="1:56" ht="15" customHeight="1" x14ac:dyDescent="0.2">
      <c r="A188" s="1"/>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row>
    <row r="189" spans="1:56" ht="15" customHeight="1" x14ac:dyDescent="0.2">
      <c r="A189" s="1">
        <v>21</v>
      </c>
      <c r="B189" s="99" t="s">
        <v>73</v>
      </c>
      <c r="C189" s="100"/>
      <c r="D189" s="100"/>
      <c r="E189" s="100"/>
      <c r="F189" s="100"/>
      <c r="G189" s="100"/>
      <c r="H189" s="100"/>
      <c r="I189" s="100"/>
      <c r="J189" s="100"/>
      <c r="K189" s="100"/>
      <c r="L189" s="100"/>
      <c r="M189" s="100"/>
      <c r="N189" s="100"/>
      <c r="O189" s="100"/>
      <c r="P189" s="100"/>
      <c r="Q189" s="100"/>
      <c r="R189" s="100"/>
      <c r="S189" s="100"/>
      <c r="T189" s="100"/>
      <c r="U189" s="100"/>
      <c r="V189" s="100"/>
      <c r="W189" s="100"/>
      <c r="X189" s="100"/>
      <c r="Y189" s="100"/>
      <c r="Z189" s="100"/>
      <c r="AA189" s="100"/>
      <c r="AB189" s="100"/>
      <c r="AC189" s="100"/>
      <c r="AD189" s="100"/>
      <c r="AE189" s="100"/>
      <c r="AF189" s="100"/>
      <c r="AG189" s="100"/>
      <c r="AH189" s="100"/>
      <c r="AI189" s="100"/>
      <c r="AJ189" s="100"/>
      <c r="AK189" s="100"/>
      <c r="AL189" s="100"/>
      <c r="AM189" s="100"/>
      <c r="AN189" s="100"/>
      <c r="AO189" s="100"/>
      <c r="AP189" s="100"/>
      <c r="AQ189" s="10"/>
      <c r="AR189" s="10"/>
      <c r="AS189" s="10"/>
      <c r="AT189" s="10"/>
      <c r="AU189" s="10"/>
      <c r="AV189" s="10"/>
      <c r="AW189" s="10"/>
      <c r="AX189" s="10"/>
      <c r="AY189" s="10"/>
      <c r="AZ189" s="10"/>
      <c r="BA189" s="10"/>
      <c r="BB189" s="10"/>
      <c r="BC189" s="10"/>
      <c r="BD189" s="10"/>
    </row>
    <row r="190" spans="1:56" ht="2.25" customHeight="1" x14ac:dyDescent="0.2">
      <c r="A190" s="1"/>
      <c r="B190" s="18"/>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c r="AY190" s="10"/>
      <c r="AZ190" s="10"/>
      <c r="BA190" s="10"/>
      <c r="BB190" s="10"/>
      <c r="BC190" s="10"/>
      <c r="BD190" s="10"/>
    </row>
    <row r="191" spans="1:56" ht="15" customHeight="1" x14ac:dyDescent="0.2">
      <c r="A191" s="1"/>
      <c r="B191" s="107" t="s">
        <v>74</v>
      </c>
      <c r="C191" s="97"/>
      <c r="D191" s="97"/>
      <c r="E191" s="97"/>
      <c r="F191" s="97"/>
      <c r="G191" s="97"/>
      <c r="H191" s="97"/>
      <c r="I191" s="97"/>
      <c r="J191" s="97"/>
      <c r="K191" s="97"/>
      <c r="L191" s="97"/>
      <c r="M191" s="97"/>
      <c r="N191" s="97"/>
      <c r="O191" s="97"/>
      <c r="P191" s="10"/>
      <c r="Q191" s="283"/>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5"/>
      <c r="AQ191" s="10"/>
      <c r="AR191" s="10"/>
      <c r="AS191" s="10"/>
      <c r="AT191" s="10"/>
      <c r="AU191" s="10"/>
      <c r="AV191" s="10"/>
      <c r="AW191" s="10"/>
      <c r="AX191" s="10"/>
      <c r="AY191" s="10"/>
      <c r="AZ191" s="10"/>
      <c r="BA191" s="10"/>
      <c r="BB191" s="10"/>
      <c r="BC191" s="10"/>
      <c r="BD191" s="10"/>
    </row>
    <row r="192" spans="1:56" ht="15" customHeight="1" x14ac:dyDescent="0.2">
      <c r="A192" s="1"/>
      <c r="B192" s="10"/>
      <c r="C192" s="12"/>
      <c r="D192" s="12"/>
      <c r="E192" s="12"/>
      <c r="F192" s="12"/>
      <c r="G192" s="12"/>
      <c r="H192" s="12"/>
      <c r="I192" s="12"/>
      <c r="J192" s="12"/>
      <c r="K192" s="12"/>
      <c r="L192" s="12"/>
      <c r="M192" s="12"/>
      <c r="N192" s="12"/>
      <c r="O192" s="10"/>
      <c r="P192" s="12"/>
      <c r="Q192" s="286"/>
      <c r="R192" s="287"/>
      <c r="S192" s="287"/>
      <c r="T192" s="287"/>
      <c r="U192" s="287"/>
      <c r="V192" s="287"/>
      <c r="W192" s="287"/>
      <c r="X192" s="287"/>
      <c r="Y192" s="287"/>
      <c r="Z192" s="287"/>
      <c r="AA192" s="287"/>
      <c r="AB192" s="287"/>
      <c r="AC192" s="287"/>
      <c r="AD192" s="287"/>
      <c r="AE192" s="287"/>
      <c r="AF192" s="287"/>
      <c r="AG192" s="287"/>
      <c r="AH192" s="287"/>
      <c r="AI192" s="287"/>
      <c r="AJ192" s="287"/>
      <c r="AK192" s="287"/>
      <c r="AL192" s="287"/>
      <c r="AM192" s="287"/>
      <c r="AN192" s="287"/>
      <c r="AO192" s="287"/>
      <c r="AP192" s="288"/>
      <c r="AQ192" s="10"/>
      <c r="AR192" s="10"/>
      <c r="AS192" s="10"/>
      <c r="AT192" s="10"/>
      <c r="AU192" s="10"/>
      <c r="AV192" s="10"/>
      <c r="AW192" s="10"/>
      <c r="AX192" s="10"/>
      <c r="AY192" s="10"/>
      <c r="AZ192" s="10"/>
      <c r="BA192" s="10"/>
      <c r="BB192" s="10"/>
      <c r="BC192" s="10"/>
      <c r="BD192" s="10"/>
    </row>
    <row r="193" spans="1:56" ht="2.25" customHeight="1" x14ac:dyDescent="0.2">
      <c r="A193" s="1"/>
      <c r="B193" s="10"/>
      <c r="C193" s="10"/>
      <c r="D193" s="10"/>
      <c r="E193" s="10"/>
      <c r="F193" s="10"/>
      <c r="G193" s="10"/>
      <c r="H193" s="10"/>
      <c r="I193" s="10"/>
      <c r="J193" s="10"/>
      <c r="K193" s="10"/>
      <c r="L193" s="10"/>
      <c r="M193" s="9"/>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10"/>
    </row>
    <row r="194" spans="1:56" ht="15" customHeight="1" x14ac:dyDescent="0.2">
      <c r="A194" s="1"/>
      <c r="B194" s="122" t="s">
        <v>75</v>
      </c>
      <c r="C194" s="97"/>
      <c r="D194" s="97"/>
      <c r="E194" s="97"/>
      <c r="F194" s="97"/>
      <c r="G194" s="97"/>
      <c r="H194" s="97"/>
      <c r="I194" s="97"/>
      <c r="J194" s="97"/>
      <c r="K194" s="97"/>
      <c r="L194" s="97"/>
      <c r="M194" s="97"/>
      <c r="N194" s="97"/>
      <c r="O194" s="97"/>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c r="BC194" s="10"/>
      <c r="BD194" s="10"/>
    </row>
    <row r="195" spans="1:56" ht="2.25" customHeight="1" x14ac:dyDescent="0.2">
      <c r="A195" s="1"/>
      <c r="B195" s="10"/>
      <c r="C195" s="10"/>
      <c r="D195" s="10"/>
      <c r="E195" s="10"/>
      <c r="F195" s="10"/>
      <c r="G195" s="10"/>
      <c r="H195" s="10"/>
      <c r="I195" s="10"/>
      <c r="J195" s="10"/>
      <c r="K195" s="10"/>
      <c r="L195" s="10"/>
      <c r="M195" s="10"/>
      <c r="N195" s="9"/>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c r="BC195" s="10"/>
      <c r="BD195" s="10"/>
    </row>
    <row r="196" spans="1:56" ht="15" customHeight="1" x14ac:dyDescent="0.2">
      <c r="A196" s="1"/>
      <c r="B196" s="122" t="s">
        <v>37</v>
      </c>
      <c r="C196" s="97"/>
      <c r="D196" s="97"/>
      <c r="E196" s="97"/>
      <c r="F196" s="97"/>
      <c r="G196" s="97"/>
      <c r="H196" s="97"/>
      <c r="I196" s="97"/>
      <c r="J196" s="97"/>
      <c r="K196" s="97"/>
      <c r="L196" s="97"/>
      <c r="M196" s="97"/>
      <c r="N196" s="97"/>
      <c r="O196" s="97"/>
      <c r="P196" s="10"/>
      <c r="Q196" s="237"/>
      <c r="R196" s="238"/>
      <c r="S196" s="238"/>
      <c r="T196" s="238"/>
      <c r="U196" s="238"/>
      <c r="V196" s="238"/>
      <c r="W196" s="238"/>
      <c r="X196" s="238"/>
      <c r="Y196" s="238"/>
      <c r="Z196" s="238"/>
      <c r="AA196" s="238"/>
      <c r="AB196" s="238"/>
      <c r="AC196" s="238"/>
      <c r="AD196" s="238"/>
      <c r="AE196" s="238"/>
      <c r="AF196" s="238"/>
      <c r="AG196" s="238"/>
      <c r="AH196" s="238"/>
      <c r="AI196" s="238"/>
      <c r="AJ196" s="238"/>
      <c r="AK196" s="239"/>
      <c r="AL196" s="43"/>
      <c r="AM196" s="237"/>
      <c r="AN196" s="238"/>
      <c r="AO196" s="238"/>
      <c r="AP196" s="239"/>
      <c r="AQ196" s="10"/>
      <c r="AR196" s="10"/>
      <c r="AS196" s="10"/>
      <c r="AT196" s="10"/>
      <c r="AU196" s="10"/>
      <c r="AV196" s="10"/>
      <c r="AW196" s="10"/>
      <c r="AX196" s="10"/>
      <c r="AY196" s="10"/>
      <c r="AZ196" s="10"/>
      <c r="BA196" s="10"/>
      <c r="BB196" s="10"/>
      <c r="BC196" s="10"/>
      <c r="BD196" s="10"/>
    </row>
    <row r="197" spans="1:56" ht="2.25" customHeight="1" x14ac:dyDescent="0.2">
      <c r="A197" s="1"/>
      <c r="B197" s="10"/>
      <c r="C197" s="10"/>
      <c r="D197" s="10"/>
      <c r="E197" s="10"/>
      <c r="F197" s="10"/>
      <c r="G197" s="10"/>
      <c r="H197" s="10"/>
      <c r="I197" s="10"/>
      <c r="J197" s="10"/>
      <c r="K197" s="10"/>
      <c r="L197" s="10"/>
      <c r="M197" s="10"/>
      <c r="N197" s="9"/>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AY197" s="10"/>
      <c r="AZ197" s="10"/>
      <c r="BA197" s="10"/>
      <c r="BB197" s="10"/>
      <c r="BC197" s="10"/>
      <c r="BD197" s="10"/>
    </row>
    <row r="198" spans="1:56" ht="15" customHeight="1" x14ac:dyDescent="0.2">
      <c r="A198" s="1"/>
      <c r="B198" s="122" t="s">
        <v>38</v>
      </c>
      <c r="C198" s="97"/>
      <c r="D198" s="97"/>
      <c r="E198" s="97"/>
      <c r="F198" s="97"/>
      <c r="G198" s="97"/>
      <c r="H198" s="97"/>
      <c r="I198" s="97"/>
      <c r="J198" s="97"/>
      <c r="K198" s="97"/>
      <c r="L198" s="97"/>
      <c r="M198" s="97"/>
      <c r="N198" s="97"/>
      <c r="O198" s="97"/>
      <c r="P198" s="10"/>
      <c r="Q198" s="237"/>
      <c r="R198" s="238"/>
      <c r="S198" s="238"/>
      <c r="T198" s="239"/>
      <c r="U198" s="44"/>
      <c r="V198" s="212"/>
      <c r="W198" s="213"/>
      <c r="X198" s="213"/>
      <c r="Y198" s="213"/>
      <c r="Z198" s="213"/>
      <c r="AA198" s="213"/>
      <c r="AB198" s="213"/>
      <c r="AC198" s="213"/>
      <c r="AD198" s="213"/>
      <c r="AE198" s="213"/>
      <c r="AF198" s="213"/>
      <c r="AG198" s="213"/>
      <c r="AH198" s="213"/>
      <c r="AI198" s="213"/>
      <c r="AJ198" s="213"/>
      <c r="AK198" s="213"/>
      <c r="AL198" s="213"/>
      <c r="AM198" s="213"/>
      <c r="AN198" s="213"/>
      <c r="AO198" s="213"/>
      <c r="AP198" s="214"/>
      <c r="AQ198" s="10"/>
      <c r="AR198" s="10"/>
      <c r="AS198" s="10"/>
      <c r="AT198" s="10"/>
      <c r="AU198" s="10"/>
      <c r="AV198" s="10"/>
      <c r="AW198" s="10"/>
      <c r="AX198" s="10"/>
      <c r="AY198" s="10"/>
      <c r="AZ198" s="10"/>
      <c r="BA198" s="10"/>
      <c r="BB198" s="10"/>
      <c r="BC198" s="10"/>
      <c r="BD198" s="10"/>
    </row>
    <row r="199" spans="1:56" ht="2.25" customHeight="1" x14ac:dyDescent="0.2">
      <c r="A199" s="1"/>
      <c r="B199" s="10"/>
      <c r="C199" s="10"/>
      <c r="D199" s="10"/>
      <c r="E199" s="10"/>
      <c r="F199" s="10"/>
      <c r="G199" s="10"/>
      <c r="H199" s="10"/>
      <c r="I199" s="10"/>
      <c r="J199" s="10"/>
      <c r="K199" s="10"/>
      <c r="L199" s="10"/>
      <c r="M199" s="10"/>
      <c r="N199" s="9"/>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c r="BC199" s="10"/>
      <c r="BD199" s="10"/>
    </row>
    <row r="200" spans="1:56" ht="15" customHeight="1" x14ac:dyDescent="0.2">
      <c r="A200" s="1"/>
      <c r="B200" s="122" t="s">
        <v>76</v>
      </c>
      <c r="C200" s="97"/>
      <c r="D200" s="97"/>
      <c r="E200" s="97"/>
      <c r="F200" s="97"/>
      <c r="G200" s="97"/>
      <c r="H200" s="97"/>
      <c r="I200" s="97"/>
      <c r="J200" s="97"/>
      <c r="K200" s="97"/>
      <c r="L200" s="97"/>
      <c r="M200" s="97"/>
      <c r="N200" s="97"/>
      <c r="O200" s="97"/>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c r="AY200" s="10"/>
      <c r="AZ200" s="10"/>
      <c r="BA200" s="10"/>
      <c r="BB200" s="10"/>
      <c r="BC200" s="10"/>
      <c r="BD200" s="10"/>
    </row>
    <row r="201" spans="1:56" ht="2.25" customHeight="1" x14ac:dyDescent="0.2">
      <c r="A201" s="1"/>
      <c r="B201" s="10"/>
      <c r="C201" s="10"/>
      <c r="D201" s="10"/>
      <c r="E201" s="10"/>
      <c r="F201" s="10"/>
      <c r="G201" s="10"/>
      <c r="H201" s="10"/>
      <c r="I201" s="10"/>
      <c r="J201" s="10"/>
      <c r="K201" s="10"/>
      <c r="L201" s="10"/>
      <c r="M201" s="10"/>
      <c r="N201" s="9"/>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c r="AY201" s="10"/>
      <c r="AZ201" s="10"/>
      <c r="BA201" s="10"/>
      <c r="BB201" s="10"/>
      <c r="BC201" s="10"/>
      <c r="BD201" s="10"/>
    </row>
    <row r="202" spans="1:56" ht="15" customHeight="1" x14ac:dyDescent="0.2">
      <c r="A202" s="1"/>
      <c r="B202" s="122" t="s">
        <v>37</v>
      </c>
      <c r="C202" s="97"/>
      <c r="D202" s="97"/>
      <c r="E202" s="97"/>
      <c r="F202" s="97"/>
      <c r="G202" s="97"/>
      <c r="H202" s="97"/>
      <c r="I202" s="97"/>
      <c r="J202" s="97"/>
      <c r="K202" s="97"/>
      <c r="L202" s="97"/>
      <c r="M202" s="97"/>
      <c r="N202" s="97"/>
      <c r="O202" s="97"/>
      <c r="P202" s="10"/>
      <c r="Q202" s="237"/>
      <c r="R202" s="238"/>
      <c r="S202" s="238"/>
      <c r="T202" s="238"/>
      <c r="U202" s="238"/>
      <c r="V202" s="238"/>
      <c r="W202" s="238"/>
      <c r="X202" s="238"/>
      <c r="Y202" s="238"/>
      <c r="Z202" s="238"/>
      <c r="AA202" s="238"/>
      <c r="AB202" s="238"/>
      <c r="AC202" s="238"/>
      <c r="AD202" s="238"/>
      <c r="AE202" s="238"/>
      <c r="AF202" s="238"/>
      <c r="AG202" s="238"/>
      <c r="AH202" s="238"/>
      <c r="AI202" s="238"/>
      <c r="AJ202" s="238"/>
      <c r="AK202" s="239"/>
      <c r="AL202" s="43"/>
      <c r="AM202" s="237"/>
      <c r="AN202" s="238"/>
      <c r="AO202" s="238"/>
      <c r="AP202" s="239"/>
      <c r="AQ202" s="10"/>
      <c r="AR202" s="10"/>
      <c r="AS202" s="10"/>
      <c r="AT202" s="10"/>
      <c r="AU202" s="10"/>
      <c r="AV202" s="10"/>
      <c r="AW202" s="10"/>
      <c r="AX202" s="10"/>
      <c r="AY202" s="10"/>
      <c r="AZ202" s="10"/>
      <c r="BA202" s="10"/>
      <c r="BB202" s="10"/>
      <c r="BC202" s="10"/>
      <c r="BD202" s="10"/>
    </row>
    <row r="203" spans="1:56" ht="2.25" customHeight="1" x14ac:dyDescent="0.2">
      <c r="A203" s="1"/>
      <c r="B203" s="10"/>
      <c r="C203" s="10"/>
      <c r="D203" s="10"/>
      <c r="E203" s="10"/>
      <c r="F203" s="10"/>
      <c r="G203" s="10"/>
      <c r="H203" s="10"/>
      <c r="I203" s="10"/>
      <c r="J203" s="10"/>
      <c r="K203" s="10"/>
      <c r="L203" s="10"/>
      <c r="M203" s="10"/>
      <c r="N203" s="9"/>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10"/>
      <c r="AW203" s="10"/>
      <c r="AX203" s="10"/>
      <c r="AY203" s="10"/>
      <c r="AZ203" s="10"/>
      <c r="BA203" s="10"/>
      <c r="BB203" s="10"/>
      <c r="BC203" s="10"/>
      <c r="BD203" s="10"/>
    </row>
    <row r="204" spans="1:56" ht="15" customHeight="1" x14ac:dyDescent="0.2">
      <c r="A204" s="1"/>
      <c r="B204" s="122" t="s">
        <v>38</v>
      </c>
      <c r="C204" s="97"/>
      <c r="D204" s="97"/>
      <c r="E204" s="97"/>
      <c r="F204" s="97"/>
      <c r="G204" s="97"/>
      <c r="H204" s="97"/>
      <c r="I204" s="97"/>
      <c r="J204" s="97"/>
      <c r="K204" s="97"/>
      <c r="L204" s="97"/>
      <c r="M204" s="97"/>
      <c r="N204" s="97"/>
      <c r="O204" s="97"/>
      <c r="P204" s="10"/>
      <c r="Q204" s="237"/>
      <c r="R204" s="238"/>
      <c r="S204" s="238"/>
      <c r="T204" s="239"/>
      <c r="U204" s="44"/>
      <c r="V204" s="212"/>
      <c r="W204" s="213"/>
      <c r="X204" s="213"/>
      <c r="Y204" s="213"/>
      <c r="Z204" s="213"/>
      <c r="AA204" s="213"/>
      <c r="AB204" s="213"/>
      <c r="AC204" s="213"/>
      <c r="AD204" s="213"/>
      <c r="AE204" s="213"/>
      <c r="AF204" s="213"/>
      <c r="AG204" s="213"/>
      <c r="AH204" s="213"/>
      <c r="AI204" s="213"/>
      <c r="AJ204" s="213"/>
      <c r="AK204" s="213"/>
      <c r="AL204" s="213"/>
      <c r="AM204" s="213"/>
      <c r="AN204" s="213"/>
      <c r="AO204" s="213"/>
      <c r="AP204" s="214"/>
      <c r="AQ204" s="10"/>
      <c r="AR204" s="10"/>
      <c r="AS204" s="10"/>
      <c r="AT204" s="10"/>
      <c r="AU204" s="10"/>
      <c r="AV204" s="10"/>
      <c r="AW204" s="10"/>
      <c r="AX204" s="10"/>
      <c r="AY204" s="10"/>
      <c r="AZ204" s="10"/>
      <c r="BA204" s="10"/>
      <c r="BB204" s="10"/>
      <c r="BC204" s="10"/>
      <c r="BD204" s="10"/>
    </row>
    <row r="205" spans="1:56" ht="15" customHeight="1" x14ac:dyDescent="0.2">
      <c r="A205" s="1"/>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c r="AW205" s="10"/>
      <c r="AX205" s="10"/>
      <c r="AY205" s="10"/>
      <c r="AZ205" s="10"/>
      <c r="BA205" s="10"/>
      <c r="BB205" s="10"/>
      <c r="BC205" s="10"/>
      <c r="BD205" s="10"/>
    </row>
    <row r="206" spans="1:56" ht="15" customHeight="1" x14ac:dyDescent="0.2">
      <c r="A206" s="1"/>
      <c r="B206" s="90" t="s">
        <v>77</v>
      </c>
      <c r="C206" s="90"/>
      <c r="D206" s="90"/>
      <c r="E206" s="90"/>
      <c r="F206" s="90"/>
      <c r="G206" s="90"/>
      <c r="H206" s="90"/>
      <c r="I206" s="90"/>
      <c r="J206" s="90"/>
      <c r="K206" s="90"/>
      <c r="L206" s="90"/>
      <c r="M206" s="90"/>
      <c r="N206" s="90"/>
      <c r="O206" s="90"/>
      <c r="P206" s="90"/>
      <c r="Q206" s="90"/>
      <c r="R206" s="90"/>
      <c r="S206" s="90"/>
      <c r="T206" s="90"/>
      <c r="U206" s="90"/>
      <c r="V206" s="90"/>
      <c r="W206" s="90"/>
      <c r="X206" s="90"/>
      <c r="Y206" s="90"/>
      <c r="Z206" s="90"/>
      <c r="AA206" s="90"/>
      <c r="AB206" s="90"/>
      <c r="AC206" s="90"/>
      <c r="AD206" s="90"/>
      <c r="AE206" s="90"/>
      <c r="AF206" s="90"/>
      <c r="AG206" s="90"/>
      <c r="AH206" s="90"/>
      <c r="AI206" s="90"/>
      <c r="AJ206" s="90"/>
      <c r="AK206" s="90"/>
      <c r="AL206" s="90"/>
      <c r="AM206" s="90"/>
      <c r="AN206" s="90"/>
      <c r="AO206" s="90"/>
      <c r="AP206" s="91"/>
      <c r="AQ206" s="10"/>
      <c r="AR206" s="10"/>
      <c r="AS206" s="10"/>
      <c r="AT206" s="10"/>
      <c r="AU206" s="10"/>
      <c r="AV206" s="10"/>
      <c r="AW206" s="10"/>
      <c r="AX206" s="10"/>
      <c r="AY206" s="10"/>
      <c r="AZ206" s="10"/>
      <c r="BA206" s="10"/>
      <c r="BB206" s="10"/>
      <c r="BC206" s="10"/>
      <c r="BD206" s="10"/>
    </row>
    <row r="207" spans="1:56" ht="15" customHeight="1" x14ac:dyDescent="0.2">
      <c r="A207" s="1"/>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c r="AW207" s="10"/>
      <c r="AX207" s="10"/>
      <c r="AY207" s="10"/>
      <c r="AZ207" s="10"/>
      <c r="BA207" s="10"/>
      <c r="BB207" s="10"/>
      <c r="BC207" s="10"/>
      <c r="BD207" s="10"/>
    </row>
    <row r="208" spans="1:56" ht="15" customHeight="1" x14ac:dyDescent="0.2">
      <c r="A208" s="1">
        <v>22</v>
      </c>
      <c r="B208" s="96" t="s">
        <v>78</v>
      </c>
      <c r="C208" s="97"/>
      <c r="D208" s="97"/>
      <c r="E208" s="97"/>
      <c r="F208" s="97"/>
      <c r="G208" s="97"/>
      <c r="H208" s="97"/>
      <c r="I208" s="97"/>
      <c r="J208" s="97"/>
      <c r="K208" s="97"/>
      <c r="L208" s="97"/>
      <c r="M208" s="97"/>
      <c r="N208" s="97"/>
      <c r="O208" s="97"/>
      <c r="P208" s="97"/>
      <c r="Q208" s="97"/>
      <c r="R208" s="97"/>
      <c r="S208" s="97"/>
      <c r="T208" s="97"/>
      <c r="U208" s="97"/>
      <c r="V208" s="97"/>
      <c r="W208" s="97"/>
      <c r="X208" s="97"/>
      <c r="Y208" s="97"/>
      <c r="Z208" s="97"/>
      <c r="AA208" s="97"/>
      <c r="AB208" s="97"/>
      <c r="AC208" s="97"/>
      <c r="AD208" s="97"/>
      <c r="AE208" s="97"/>
      <c r="AF208" s="97"/>
      <c r="AG208" s="97"/>
      <c r="AH208" s="97"/>
      <c r="AI208" s="97"/>
      <c r="AJ208" s="97"/>
      <c r="AK208" s="97"/>
      <c r="AL208" s="97"/>
      <c r="AM208" s="97"/>
      <c r="AN208" s="97"/>
      <c r="AO208" s="97"/>
      <c r="AP208" s="97"/>
      <c r="AQ208" s="10"/>
      <c r="AR208" s="10"/>
      <c r="AS208" s="10"/>
      <c r="AT208" s="10"/>
      <c r="AU208" s="10"/>
      <c r="AV208" s="10"/>
      <c r="AW208" s="10"/>
      <c r="AX208" s="10"/>
      <c r="AY208" s="10"/>
      <c r="AZ208" s="10"/>
      <c r="BA208" s="10"/>
      <c r="BB208" s="10"/>
      <c r="BC208" s="10"/>
      <c r="BD208" s="10"/>
    </row>
    <row r="209" spans="1:56" ht="2.25" customHeight="1" x14ac:dyDescent="0.2">
      <c r="A209" s="1"/>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c r="AY209" s="10"/>
      <c r="AZ209" s="10"/>
      <c r="BA209" s="10"/>
      <c r="BB209" s="10"/>
      <c r="BC209" s="10"/>
      <c r="BD209" s="10"/>
    </row>
    <row r="210" spans="1:56" ht="15" customHeight="1" x14ac:dyDescent="0.2">
      <c r="A210" s="1"/>
      <c r="B210" s="95" t="s">
        <v>229</v>
      </c>
      <c r="C210" s="95"/>
      <c r="D210" s="95"/>
      <c r="E210" s="95"/>
      <c r="F210" s="95"/>
      <c r="G210" s="95"/>
      <c r="H210" s="95"/>
      <c r="I210" s="95"/>
      <c r="J210" s="95"/>
      <c r="K210" s="95"/>
      <c r="L210" s="95"/>
      <c r="M210" s="95"/>
      <c r="N210" s="95"/>
      <c r="O210" s="95"/>
      <c r="P210" s="95"/>
      <c r="Q210" s="95"/>
      <c r="R210" s="95"/>
      <c r="S210" s="95"/>
      <c r="T210" s="95"/>
      <c r="U210" s="95"/>
      <c r="V210" s="95"/>
      <c r="W210" s="95"/>
      <c r="X210" s="95"/>
      <c r="Y210" s="95"/>
      <c r="Z210" s="95"/>
      <c r="AA210" s="95"/>
      <c r="AB210" s="95"/>
      <c r="AC210" s="95"/>
      <c r="AD210" s="95"/>
      <c r="AE210" s="95"/>
      <c r="AF210" s="95"/>
      <c r="AG210" s="95"/>
      <c r="AH210" s="95"/>
      <c r="AI210" s="95"/>
      <c r="AJ210" s="95"/>
      <c r="AK210" s="95"/>
      <c r="AL210" s="95"/>
      <c r="AM210" s="95"/>
      <c r="AN210" s="95"/>
      <c r="AO210" s="95"/>
      <c r="AP210" s="95"/>
      <c r="AQ210" s="10"/>
      <c r="AR210" s="10"/>
      <c r="AS210" s="10"/>
      <c r="AT210" s="10"/>
      <c r="AU210" s="10"/>
      <c r="AV210" s="10"/>
      <c r="AW210" s="10"/>
      <c r="AX210" s="10"/>
      <c r="AY210" s="10"/>
      <c r="AZ210" s="10"/>
      <c r="BA210" s="10"/>
      <c r="BB210" s="10"/>
      <c r="BC210" s="10"/>
      <c r="BD210" s="10"/>
    </row>
    <row r="211" spans="1:56" ht="2.25" customHeight="1" x14ac:dyDescent="0.2">
      <c r="A211" s="1"/>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0"/>
      <c r="AT211" s="10"/>
      <c r="AU211" s="10"/>
      <c r="AV211" s="10"/>
      <c r="AW211" s="10"/>
      <c r="AX211" s="10"/>
      <c r="AY211" s="10"/>
      <c r="AZ211" s="10"/>
      <c r="BA211" s="10"/>
      <c r="BB211" s="10"/>
      <c r="BC211" s="10"/>
      <c r="BD211" s="10"/>
    </row>
    <row r="212" spans="1:56" ht="15" customHeight="1" x14ac:dyDescent="0.2">
      <c r="A212" s="1"/>
      <c r="B212" s="10"/>
      <c r="C212" s="97" t="s">
        <v>79</v>
      </c>
      <c r="D212" s="97"/>
      <c r="E212" s="97"/>
      <c r="F212" s="97"/>
      <c r="G212" s="97"/>
      <c r="H212" s="97"/>
      <c r="I212" s="97"/>
      <c r="J212" s="97"/>
      <c r="K212" s="97"/>
      <c r="L212" s="97"/>
      <c r="M212" s="97"/>
      <c r="N212" s="97"/>
      <c r="O212" s="97"/>
      <c r="P212" s="97"/>
      <c r="Q212" s="97"/>
      <c r="R212" s="97"/>
      <c r="S212" s="97"/>
      <c r="T212" s="97"/>
      <c r="U212" s="97"/>
      <c r="V212" s="97"/>
      <c r="W212" s="97"/>
      <c r="X212" s="97"/>
      <c r="Y212" s="97"/>
      <c r="Z212" s="97"/>
      <c r="AA212" s="97"/>
      <c r="AB212" s="97"/>
      <c r="AC212" s="97"/>
      <c r="AD212" s="97"/>
      <c r="AE212" s="97"/>
      <c r="AF212" s="97"/>
      <c r="AG212" s="97"/>
      <c r="AH212" s="97"/>
      <c r="AI212" s="97"/>
      <c r="AJ212" s="97"/>
      <c r="AK212" s="97"/>
      <c r="AL212" s="97"/>
      <c r="AM212" s="97"/>
      <c r="AN212" s="97"/>
      <c r="AO212" s="97"/>
      <c r="AP212" s="97"/>
      <c r="AQ212" s="10"/>
      <c r="AR212" s="10"/>
      <c r="AS212" s="10"/>
      <c r="AT212" s="10"/>
      <c r="AU212" s="10"/>
      <c r="AV212" s="10"/>
      <c r="AW212" s="10"/>
      <c r="AX212" s="10"/>
      <c r="AY212" s="10"/>
      <c r="AZ212" s="10"/>
      <c r="BA212" s="10"/>
      <c r="BB212" s="10"/>
      <c r="BC212" s="10"/>
      <c r="BD212" s="10"/>
    </row>
    <row r="213" spans="1:56" ht="2.25" customHeight="1" x14ac:dyDescent="0.2">
      <c r="A213" s="1"/>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c r="AU213" s="10"/>
      <c r="AV213" s="10"/>
      <c r="AW213" s="10"/>
      <c r="AX213" s="10"/>
      <c r="AY213" s="10"/>
      <c r="AZ213" s="10"/>
      <c r="BA213" s="10"/>
      <c r="BB213" s="10"/>
      <c r="BC213" s="10"/>
      <c r="BD213" s="10"/>
    </row>
    <row r="214" spans="1:56" ht="15" customHeight="1" x14ac:dyDescent="0.2">
      <c r="A214" s="1"/>
      <c r="B214" s="10"/>
      <c r="C214" s="97" t="s">
        <v>80</v>
      </c>
      <c r="D214" s="97"/>
      <c r="E214" s="97"/>
      <c r="F214" s="97"/>
      <c r="G214" s="97"/>
      <c r="H214" s="97"/>
      <c r="I214" s="97"/>
      <c r="J214" s="97"/>
      <c r="K214" s="97"/>
      <c r="L214" s="97"/>
      <c r="M214" s="97"/>
      <c r="N214" s="97"/>
      <c r="O214" s="97"/>
      <c r="P214" s="97"/>
      <c r="Q214" s="97"/>
      <c r="R214" s="97"/>
      <c r="S214" s="97"/>
      <c r="T214" s="97"/>
      <c r="U214" s="97"/>
      <c r="V214" s="97"/>
      <c r="W214" s="97"/>
      <c r="X214" s="97"/>
      <c r="Y214" s="97"/>
      <c r="Z214" s="97"/>
      <c r="AA214" s="97"/>
      <c r="AB214" s="97"/>
      <c r="AC214" s="97"/>
      <c r="AD214" s="97"/>
      <c r="AE214" s="97"/>
      <c r="AF214" s="97"/>
      <c r="AG214" s="97"/>
      <c r="AH214" s="97"/>
      <c r="AI214" s="97"/>
      <c r="AJ214" s="97"/>
      <c r="AK214" s="97"/>
      <c r="AL214" s="97"/>
      <c r="AM214" s="97"/>
      <c r="AN214" s="97"/>
      <c r="AO214" s="97"/>
      <c r="AP214" s="97"/>
      <c r="AQ214" s="10"/>
      <c r="AR214" s="10"/>
      <c r="AS214" s="10"/>
      <c r="AT214" s="10"/>
      <c r="AU214" s="10"/>
      <c r="AV214" s="10"/>
      <c r="AW214" s="10"/>
      <c r="AX214" s="10"/>
      <c r="AY214" s="10"/>
      <c r="AZ214" s="10"/>
      <c r="BA214" s="10"/>
      <c r="BB214" s="10"/>
      <c r="BC214" s="10"/>
      <c r="BD214" s="10"/>
    </row>
    <row r="215" spans="1:56" ht="15" customHeight="1" x14ac:dyDescent="0.2">
      <c r="A215" s="1">
        <v>23</v>
      </c>
      <c r="B215" s="150" t="s">
        <v>230</v>
      </c>
      <c r="C215" s="150"/>
      <c r="D215" s="150"/>
      <c r="E215" s="150"/>
      <c r="F215" s="150"/>
      <c r="G215" s="150"/>
      <c r="H215" s="150"/>
      <c r="I215" s="150"/>
      <c r="J215" s="150"/>
      <c r="K215" s="150"/>
      <c r="L215" s="150"/>
      <c r="M215" s="150"/>
      <c r="N215" s="150"/>
      <c r="O215" s="150"/>
      <c r="P215" s="150"/>
      <c r="Q215" s="150"/>
      <c r="R215" s="150"/>
      <c r="S215" s="150"/>
      <c r="T215" s="150"/>
      <c r="U215" s="150"/>
      <c r="V215" s="150"/>
      <c r="W215" s="150"/>
      <c r="X215" s="150"/>
      <c r="Y215" s="150"/>
      <c r="Z215" s="150"/>
      <c r="AA215" s="150"/>
      <c r="AB215" s="150"/>
      <c r="AC215" s="150"/>
      <c r="AD215" s="150"/>
      <c r="AE215" s="150"/>
      <c r="AF215" s="150"/>
      <c r="AG215" s="150"/>
      <c r="AH215" s="150"/>
      <c r="AI215" s="150"/>
      <c r="AJ215" s="150"/>
      <c r="AK215" s="150"/>
      <c r="AL215" s="150"/>
      <c r="AM215" s="150"/>
      <c r="AN215" s="150"/>
      <c r="AO215" s="150"/>
      <c r="AP215" s="150"/>
      <c r="AQ215" s="10"/>
      <c r="AR215" s="10"/>
      <c r="AS215" s="10"/>
      <c r="AT215" s="10"/>
      <c r="AU215" s="10"/>
      <c r="AV215" s="10"/>
      <c r="AW215" s="10"/>
      <c r="AX215" s="10"/>
      <c r="AY215" s="10"/>
      <c r="AZ215" s="10"/>
      <c r="BA215" s="10"/>
      <c r="BB215" s="10"/>
      <c r="BC215" s="10"/>
      <c r="BD215" s="10"/>
    </row>
    <row r="216" spans="1:56" ht="2.25" customHeight="1" x14ac:dyDescent="0.2">
      <c r="A216" s="1"/>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10"/>
      <c r="AR216" s="10"/>
      <c r="AS216" s="10"/>
      <c r="AT216" s="10"/>
      <c r="AU216" s="10"/>
      <c r="AV216" s="10"/>
      <c r="AW216" s="10"/>
      <c r="AX216" s="10"/>
      <c r="AY216" s="10"/>
      <c r="AZ216" s="10"/>
      <c r="BA216" s="10"/>
      <c r="BB216" s="10"/>
      <c r="BC216" s="10"/>
      <c r="BD216" s="10"/>
    </row>
    <row r="217" spans="1:56" ht="30" customHeight="1" x14ac:dyDescent="0.2">
      <c r="A217" s="1"/>
      <c r="B217" s="147" t="s">
        <v>231</v>
      </c>
      <c r="C217" s="224"/>
      <c r="D217" s="224"/>
      <c r="E217" s="224"/>
      <c r="F217" s="224"/>
      <c r="G217" s="224"/>
      <c r="H217" s="224"/>
      <c r="I217" s="224"/>
      <c r="J217" s="224"/>
      <c r="K217" s="224"/>
      <c r="L217" s="224"/>
      <c r="M217" s="224"/>
      <c r="N217" s="224"/>
      <c r="O217" s="224"/>
      <c r="P217" s="224"/>
      <c r="Q217" s="224"/>
      <c r="R217" s="224"/>
      <c r="S217" s="224"/>
      <c r="T217" s="224"/>
      <c r="U217" s="224"/>
      <c r="V217" s="224"/>
      <c r="W217" s="224"/>
      <c r="X217" s="224"/>
      <c r="Y217" s="224"/>
      <c r="Z217" s="224"/>
      <c r="AA217" s="224"/>
      <c r="AB217" s="224"/>
      <c r="AC217" s="224"/>
      <c r="AD217" s="224"/>
      <c r="AE217" s="224"/>
      <c r="AF217" s="224"/>
      <c r="AG217" s="224"/>
      <c r="AH217" s="224"/>
      <c r="AI217" s="224"/>
      <c r="AJ217" s="224"/>
      <c r="AK217" s="224"/>
      <c r="AL217" s="224"/>
      <c r="AM217" s="224"/>
      <c r="AN217" s="224"/>
      <c r="AO217" s="224"/>
      <c r="AP217" s="224"/>
      <c r="AQ217" s="10"/>
      <c r="AR217" s="10"/>
      <c r="AS217" s="10"/>
      <c r="AT217" s="10"/>
      <c r="AU217" s="10"/>
      <c r="AV217" s="10"/>
      <c r="AW217" s="10"/>
      <c r="AX217" s="10"/>
      <c r="AY217" s="10"/>
      <c r="AZ217" s="10"/>
      <c r="BA217" s="10"/>
      <c r="BB217" s="10"/>
      <c r="BC217" s="10"/>
      <c r="BD217" s="10"/>
    </row>
    <row r="218" spans="1:56" ht="2.25" customHeight="1" x14ac:dyDescent="0.2">
      <c r="A218" s="1"/>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c r="AR218" s="10"/>
      <c r="AS218" s="10"/>
      <c r="AT218" s="10"/>
      <c r="AU218" s="10"/>
      <c r="AV218" s="10"/>
      <c r="AW218" s="10"/>
      <c r="AX218" s="10"/>
      <c r="AY218" s="10"/>
      <c r="AZ218" s="10"/>
      <c r="BA218" s="10"/>
      <c r="BB218" s="10"/>
      <c r="BC218" s="10"/>
      <c r="BD218" s="10"/>
    </row>
    <row r="219" spans="1:56" ht="15" customHeight="1" x14ac:dyDescent="0.2">
      <c r="A219" s="1"/>
      <c r="B219" s="10"/>
      <c r="C219" s="149" t="s">
        <v>232</v>
      </c>
      <c r="D219" s="149"/>
      <c r="E219" s="149"/>
      <c r="F219" s="149"/>
      <c r="G219" s="149"/>
      <c r="H219" s="149"/>
      <c r="I219" s="149"/>
      <c r="J219" s="149"/>
      <c r="K219" s="149"/>
      <c r="L219" s="149"/>
      <c r="M219" s="149"/>
      <c r="N219" s="149"/>
      <c r="O219" s="149"/>
      <c r="P219" s="149"/>
      <c r="Q219" s="149"/>
      <c r="R219" s="149"/>
      <c r="S219" s="149"/>
      <c r="T219" s="149"/>
      <c r="U219" s="149"/>
      <c r="V219" s="149"/>
      <c r="W219" s="149"/>
      <c r="X219" s="149"/>
      <c r="Y219" s="149"/>
      <c r="Z219" s="149"/>
      <c r="AA219" s="149"/>
      <c r="AB219" s="149"/>
      <c r="AC219" s="149"/>
      <c r="AD219" s="149"/>
      <c r="AE219" s="149"/>
      <c r="AF219" s="149"/>
      <c r="AG219" s="149"/>
      <c r="AH219" s="149"/>
      <c r="AI219" s="149"/>
      <c r="AJ219" s="149"/>
      <c r="AK219" s="149"/>
      <c r="AL219" s="149"/>
      <c r="AM219" s="149"/>
      <c r="AN219" s="149"/>
      <c r="AO219" s="149"/>
      <c r="AP219" s="149"/>
      <c r="AQ219" s="10"/>
      <c r="AR219" s="10"/>
      <c r="AS219" s="10"/>
      <c r="AT219" s="10"/>
      <c r="AU219" s="10"/>
      <c r="AV219" s="10"/>
      <c r="AW219" s="10"/>
      <c r="AX219" s="10"/>
      <c r="AY219" s="10"/>
      <c r="AZ219" s="10"/>
      <c r="BA219" s="10"/>
      <c r="BB219" s="10"/>
      <c r="BC219" s="10"/>
      <c r="BD219" s="10"/>
    </row>
    <row r="220" spans="1:56" ht="2.25" customHeight="1" x14ac:dyDescent="0.2">
      <c r="A220" s="1"/>
      <c r="B220" s="10"/>
      <c r="C220" s="71"/>
      <c r="D220" s="71"/>
      <c r="E220" s="71"/>
      <c r="F220" s="71"/>
      <c r="G220" s="71"/>
      <c r="H220" s="71"/>
      <c r="I220" s="71"/>
      <c r="J220" s="71"/>
      <c r="K220" s="71"/>
      <c r="L220" s="71"/>
      <c r="M220" s="71"/>
      <c r="N220" s="71"/>
      <c r="O220" s="71"/>
      <c r="P220" s="71"/>
      <c r="Q220" s="71"/>
      <c r="R220" s="71"/>
      <c r="S220" s="71"/>
      <c r="T220" s="71"/>
      <c r="U220" s="71"/>
      <c r="V220" s="71"/>
      <c r="W220" s="71"/>
      <c r="X220" s="71"/>
      <c r="Y220" s="71"/>
      <c r="Z220" s="71"/>
      <c r="AA220" s="71"/>
      <c r="AB220" s="71"/>
      <c r="AC220" s="71"/>
      <c r="AD220" s="71"/>
      <c r="AE220" s="71"/>
      <c r="AF220" s="71"/>
      <c r="AG220" s="71"/>
      <c r="AH220" s="71"/>
      <c r="AI220" s="71"/>
      <c r="AJ220" s="71"/>
      <c r="AK220" s="71"/>
      <c r="AL220" s="71"/>
      <c r="AM220" s="71"/>
      <c r="AN220" s="71"/>
      <c r="AO220" s="71"/>
      <c r="AP220" s="71"/>
      <c r="AQ220" s="10"/>
      <c r="AR220" s="10"/>
      <c r="AS220" s="10"/>
      <c r="AT220" s="10"/>
      <c r="AU220" s="10"/>
      <c r="AV220" s="10"/>
      <c r="AW220" s="10"/>
      <c r="AX220" s="10"/>
      <c r="AY220" s="10"/>
      <c r="AZ220" s="10"/>
      <c r="BA220" s="10"/>
      <c r="BB220" s="10"/>
      <c r="BC220" s="10"/>
      <c r="BD220" s="10"/>
    </row>
    <row r="221" spans="1:56" ht="15" customHeight="1" x14ac:dyDescent="0.2">
      <c r="A221" s="1"/>
      <c r="B221" s="10"/>
      <c r="C221" s="149" t="s">
        <v>233</v>
      </c>
      <c r="D221" s="149"/>
      <c r="E221" s="149"/>
      <c r="F221" s="149"/>
      <c r="G221" s="149"/>
      <c r="H221" s="149"/>
      <c r="I221" s="149"/>
      <c r="J221" s="149"/>
      <c r="K221" s="149"/>
      <c r="L221" s="149"/>
      <c r="M221" s="149"/>
      <c r="N221" s="149"/>
      <c r="O221" s="149"/>
      <c r="P221" s="149"/>
      <c r="Q221" s="149"/>
      <c r="R221" s="149"/>
      <c r="S221" s="149"/>
      <c r="T221" s="149"/>
      <c r="U221" s="149"/>
      <c r="V221" s="149"/>
      <c r="W221" s="149"/>
      <c r="X221" s="149"/>
      <c r="Y221" s="149"/>
      <c r="Z221" s="149"/>
      <c r="AA221" s="149"/>
      <c r="AB221" s="149"/>
      <c r="AC221" s="149"/>
      <c r="AD221" s="149"/>
      <c r="AE221" s="149"/>
      <c r="AF221" s="149"/>
      <c r="AG221" s="149"/>
      <c r="AH221" s="149"/>
      <c r="AI221" s="149"/>
      <c r="AJ221" s="149"/>
      <c r="AK221" s="149"/>
      <c r="AL221" s="149"/>
      <c r="AM221" s="149"/>
      <c r="AN221" s="149"/>
      <c r="AO221" s="149"/>
      <c r="AP221" s="149"/>
      <c r="AQ221" s="10"/>
      <c r="AR221" s="10"/>
      <c r="AS221" s="10"/>
      <c r="AT221" s="10"/>
      <c r="AU221" s="10"/>
      <c r="AV221" s="10"/>
      <c r="AW221" s="10"/>
      <c r="AX221" s="10"/>
      <c r="AY221" s="10"/>
      <c r="AZ221" s="10"/>
      <c r="BA221" s="10"/>
      <c r="BB221" s="10"/>
      <c r="BC221" s="10"/>
      <c r="BD221" s="10"/>
    </row>
    <row r="222" spans="1:56" ht="2.25" customHeight="1" x14ac:dyDescent="0.2">
      <c r="A222" s="1"/>
      <c r="B222" s="10"/>
      <c r="C222" s="56"/>
      <c r="D222" s="56"/>
      <c r="E222" s="56"/>
      <c r="F222" s="56"/>
      <c r="G222" s="56"/>
      <c r="H222" s="56"/>
      <c r="I222" s="56"/>
      <c r="J222" s="56"/>
      <c r="K222" s="56"/>
      <c r="L222" s="56"/>
      <c r="M222" s="56"/>
      <c r="N222" s="56"/>
      <c r="O222" s="56"/>
      <c r="P222" s="56"/>
      <c r="Q222" s="56"/>
      <c r="R222" s="56"/>
      <c r="S222" s="56"/>
      <c r="T222" s="56"/>
      <c r="U222" s="56"/>
      <c r="V222" s="56"/>
      <c r="W222" s="56"/>
      <c r="X222" s="56"/>
      <c r="Y222" s="56"/>
      <c r="Z222" s="56"/>
      <c r="AA222" s="56"/>
      <c r="AB222" s="56"/>
      <c r="AC222" s="56"/>
      <c r="AD222" s="56"/>
      <c r="AE222" s="56"/>
      <c r="AF222" s="56"/>
      <c r="AG222" s="56"/>
      <c r="AH222" s="56"/>
      <c r="AI222" s="56"/>
      <c r="AJ222" s="56"/>
      <c r="AK222" s="56"/>
      <c r="AL222" s="56"/>
      <c r="AM222" s="56"/>
      <c r="AN222" s="56"/>
      <c r="AO222" s="56"/>
      <c r="AP222" s="56"/>
      <c r="AQ222" s="10"/>
      <c r="AR222" s="10"/>
      <c r="AS222" s="10"/>
      <c r="AT222" s="10"/>
      <c r="AU222" s="10"/>
      <c r="AV222" s="10"/>
      <c r="AW222" s="10"/>
      <c r="AX222" s="10"/>
      <c r="AY222" s="10"/>
      <c r="AZ222" s="10"/>
      <c r="BA222" s="10"/>
      <c r="BB222" s="10"/>
      <c r="BC222" s="10"/>
      <c r="BD222" s="10"/>
    </row>
    <row r="223" spans="1:56" ht="15" customHeight="1" x14ac:dyDescent="0.2">
      <c r="A223" s="1"/>
      <c r="B223" s="10"/>
      <c r="C223" s="149" t="s">
        <v>234</v>
      </c>
      <c r="D223" s="149"/>
      <c r="E223" s="149"/>
      <c r="F223" s="149"/>
      <c r="G223" s="149"/>
      <c r="H223" s="149"/>
      <c r="I223" s="149"/>
      <c r="J223" s="149"/>
      <c r="K223" s="149"/>
      <c r="L223" s="149"/>
      <c r="M223" s="149"/>
      <c r="N223" s="149"/>
      <c r="O223" s="149"/>
      <c r="P223" s="149"/>
      <c r="Q223" s="149"/>
      <c r="R223" s="149"/>
      <c r="S223" s="149"/>
      <c r="T223" s="149"/>
      <c r="U223" s="149"/>
      <c r="V223" s="149"/>
      <c r="W223" s="149"/>
      <c r="X223" s="149"/>
      <c r="Y223" s="149"/>
      <c r="Z223" s="149"/>
      <c r="AA223" s="149"/>
      <c r="AB223" s="149"/>
      <c r="AC223" s="149"/>
      <c r="AD223" s="149"/>
      <c r="AE223" s="149"/>
      <c r="AF223" s="149"/>
      <c r="AG223" s="149"/>
      <c r="AH223" s="149"/>
      <c r="AI223" s="149"/>
      <c r="AJ223" s="149"/>
      <c r="AK223" s="149"/>
      <c r="AL223" s="149"/>
      <c r="AM223" s="149"/>
      <c r="AN223" s="149"/>
      <c r="AO223" s="149"/>
      <c r="AP223" s="149"/>
      <c r="AQ223" s="10"/>
      <c r="AR223" s="10"/>
      <c r="AS223" s="10"/>
      <c r="AT223" s="10"/>
      <c r="AU223" s="10"/>
      <c r="AV223" s="10"/>
      <c r="AW223" s="10"/>
      <c r="AX223" s="10"/>
      <c r="AY223" s="10"/>
      <c r="AZ223" s="10"/>
      <c r="BA223" s="10"/>
      <c r="BB223" s="10"/>
      <c r="BC223" s="10"/>
      <c r="BD223" s="10"/>
    </row>
    <row r="224" spans="1:56" ht="2.25" customHeight="1" x14ac:dyDescent="0.2">
      <c r="A224" s="1"/>
      <c r="B224" s="10"/>
      <c r="C224" s="56"/>
      <c r="D224" s="56"/>
      <c r="E224" s="56"/>
      <c r="F224" s="56"/>
      <c r="G224" s="56"/>
      <c r="H224" s="56"/>
      <c r="I224" s="56"/>
      <c r="J224" s="56"/>
      <c r="K224" s="56"/>
      <c r="L224" s="56"/>
      <c r="M224" s="56"/>
      <c r="N224" s="56"/>
      <c r="O224" s="56"/>
      <c r="P224" s="56"/>
      <c r="Q224" s="56"/>
      <c r="R224" s="56"/>
      <c r="S224" s="56"/>
      <c r="T224" s="56"/>
      <c r="U224" s="56"/>
      <c r="V224" s="56"/>
      <c r="W224" s="56"/>
      <c r="X224" s="56"/>
      <c r="Y224" s="56"/>
      <c r="Z224" s="56"/>
      <c r="AA224" s="56"/>
      <c r="AB224" s="56"/>
      <c r="AC224" s="56"/>
      <c r="AD224" s="56"/>
      <c r="AE224" s="56"/>
      <c r="AF224" s="56"/>
      <c r="AG224" s="56"/>
      <c r="AH224" s="56"/>
      <c r="AI224" s="56"/>
      <c r="AJ224" s="56"/>
      <c r="AK224" s="56"/>
      <c r="AL224" s="56"/>
      <c r="AM224" s="56"/>
      <c r="AN224" s="56"/>
      <c r="AO224" s="56"/>
      <c r="AP224" s="56"/>
      <c r="AQ224" s="10"/>
      <c r="AR224" s="10"/>
      <c r="AS224" s="10"/>
      <c r="AT224" s="10"/>
      <c r="AU224" s="10"/>
      <c r="AV224" s="10"/>
      <c r="AW224" s="10"/>
      <c r="AX224" s="10"/>
      <c r="AY224" s="10"/>
      <c r="AZ224" s="10"/>
      <c r="BA224" s="10"/>
      <c r="BB224" s="10"/>
      <c r="BC224" s="10"/>
      <c r="BD224" s="10"/>
    </row>
    <row r="225" spans="1:56" ht="15" customHeight="1" x14ac:dyDescent="0.2">
      <c r="A225" s="1"/>
      <c r="B225" s="10"/>
      <c r="C225" s="149" t="s">
        <v>235</v>
      </c>
      <c r="D225" s="149"/>
      <c r="E225" s="149"/>
      <c r="F225" s="149"/>
      <c r="G225" s="149"/>
      <c r="H225" s="149"/>
      <c r="I225" s="149"/>
      <c r="J225" s="149"/>
      <c r="K225" s="149"/>
      <c r="L225" s="149"/>
      <c r="M225" s="149"/>
      <c r="N225" s="149"/>
      <c r="O225" s="149"/>
      <c r="P225" s="149"/>
      <c r="Q225" s="149"/>
      <c r="R225" s="149"/>
      <c r="S225" s="149"/>
      <c r="T225" s="149"/>
      <c r="U225" s="149"/>
      <c r="V225" s="149"/>
      <c r="W225" s="149"/>
      <c r="X225" s="149"/>
      <c r="Y225" s="149"/>
      <c r="Z225" s="149"/>
      <c r="AA225" s="149"/>
      <c r="AB225" s="149"/>
      <c r="AC225" s="149"/>
      <c r="AD225" s="149"/>
      <c r="AE225" s="149"/>
      <c r="AF225" s="149"/>
      <c r="AG225" s="149"/>
      <c r="AH225" s="149"/>
      <c r="AI225" s="149"/>
      <c r="AJ225" s="149"/>
      <c r="AK225" s="149"/>
      <c r="AL225" s="149"/>
      <c r="AM225" s="149"/>
      <c r="AN225" s="149"/>
      <c r="AO225" s="149"/>
      <c r="AP225" s="149"/>
      <c r="AQ225" s="10"/>
      <c r="AR225" s="10"/>
      <c r="AS225" s="10"/>
      <c r="AT225" s="10"/>
      <c r="AU225" s="10"/>
      <c r="AV225" s="10"/>
      <c r="AW225" s="10"/>
      <c r="AX225" s="10"/>
      <c r="AY225" s="10"/>
      <c r="AZ225" s="10"/>
      <c r="BA225" s="10"/>
      <c r="BB225" s="10"/>
      <c r="BC225" s="10"/>
      <c r="BD225" s="10"/>
    </row>
    <row r="226" spans="1:56" ht="2.25" customHeight="1" x14ac:dyDescent="0.2">
      <c r="A226" s="1"/>
      <c r="B226" s="10"/>
      <c r="C226" s="56"/>
      <c r="D226" s="56"/>
      <c r="E226" s="56"/>
      <c r="F226" s="56"/>
      <c r="G226" s="56"/>
      <c r="H226" s="56"/>
      <c r="I226" s="56"/>
      <c r="J226" s="56"/>
      <c r="K226" s="56"/>
      <c r="L226" s="56"/>
      <c r="M226" s="56"/>
      <c r="N226" s="56"/>
      <c r="O226" s="56"/>
      <c r="P226" s="56"/>
      <c r="Q226" s="56"/>
      <c r="R226" s="56"/>
      <c r="S226" s="56"/>
      <c r="T226" s="56"/>
      <c r="U226" s="56"/>
      <c r="V226" s="56"/>
      <c r="W226" s="56"/>
      <c r="X226" s="56"/>
      <c r="Y226" s="56"/>
      <c r="Z226" s="56"/>
      <c r="AA226" s="56"/>
      <c r="AB226" s="56"/>
      <c r="AC226" s="56"/>
      <c r="AD226" s="56"/>
      <c r="AE226" s="56"/>
      <c r="AF226" s="56"/>
      <c r="AG226" s="56"/>
      <c r="AH226" s="56"/>
      <c r="AI226" s="56"/>
      <c r="AJ226" s="56"/>
      <c r="AK226" s="56"/>
      <c r="AL226" s="56"/>
      <c r="AM226" s="56"/>
      <c r="AN226" s="56"/>
      <c r="AO226" s="56"/>
      <c r="AP226" s="56"/>
      <c r="AQ226" s="10"/>
      <c r="AR226" s="10"/>
      <c r="AS226" s="10"/>
      <c r="AT226" s="10"/>
      <c r="AU226" s="10"/>
      <c r="AV226" s="10"/>
      <c r="AW226" s="10"/>
      <c r="AX226" s="10"/>
      <c r="AY226" s="10"/>
      <c r="AZ226" s="10"/>
      <c r="BA226" s="10"/>
      <c r="BB226" s="10"/>
      <c r="BC226" s="10"/>
      <c r="BD226" s="10"/>
    </row>
    <row r="227" spans="1:56" ht="15" customHeight="1" x14ac:dyDescent="0.2">
      <c r="A227" s="1"/>
      <c r="B227" s="10"/>
      <c r="C227" s="149" t="s">
        <v>236</v>
      </c>
      <c r="D227" s="149"/>
      <c r="E227" s="149"/>
      <c r="F227" s="149"/>
      <c r="G227" s="149"/>
      <c r="H227" s="149"/>
      <c r="I227" s="149"/>
      <c r="J227" s="149"/>
      <c r="K227" s="149"/>
      <c r="L227" s="149"/>
      <c r="M227" s="149"/>
      <c r="N227" s="149"/>
      <c r="O227" s="149"/>
      <c r="P227" s="149"/>
      <c r="Q227" s="149"/>
      <c r="R227" s="149"/>
      <c r="S227" s="149"/>
      <c r="T227" s="149"/>
      <c r="U227" s="149"/>
      <c r="V227" s="149"/>
      <c r="W227" s="149"/>
      <c r="X227" s="149"/>
      <c r="Y227" s="149"/>
      <c r="Z227" s="149"/>
      <c r="AA227" s="149"/>
      <c r="AB227" s="149"/>
      <c r="AC227" s="149"/>
      <c r="AD227" s="149"/>
      <c r="AE227" s="149"/>
      <c r="AF227" s="149"/>
      <c r="AG227" s="149"/>
      <c r="AH227" s="149"/>
      <c r="AI227" s="149"/>
      <c r="AJ227" s="149"/>
      <c r="AK227" s="149"/>
      <c r="AL227" s="149"/>
      <c r="AM227" s="149"/>
      <c r="AN227" s="149"/>
      <c r="AO227" s="149"/>
      <c r="AP227" s="149"/>
      <c r="AQ227" s="10"/>
      <c r="AR227" s="10"/>
      <c r="AS227" s="10"/>
      <c r="AT227" s="10"/>
      <c r="AU227" s="10"/>
      <c r="AV227" s="10"/>
      <c r="AW227" s="10"/>
      <c r="AX227" s="10"/>
      <c r="AY227" s="10"/>
      <c r="AZ227" s="10"/>
      <c r="BA227" s="10"/>
      <c r="BB227" s="10"/>
      <c r="BC227" s="10"/>
      <c r="BD227" s="10"/>
    </row>
    <row r="228" spans="1:56" ht="2.25" customHeight="1" x14ac:dyDescent="0.2">
      <c r="A228" s="1"/>
      <c r="B228" s="10"/>
      <c r="C228" s="56"/>
      <c r="D228" s="56"/>
      <c r="E228" s="56"/>
      <c r="F228" s="56"/>
      <c r="G228" s="56"/>
      <c r="H228" s="56"/>
      <c r="I228" s="56"/>
      <c r="J228" s="56"/>
      <c r="K228" s="56"/>
      <c r="L228" s="56"/>
      <c r="M228" s="56"/>
      <c r="N228" s="56"/>
      <c r="O228" s="56"/>
      <c r="P228" s="56"/>
      <c r="Q228" s="56"/>
      <c r="R228" s="56"/>
      <c r="S228" s="56"/>
      <c r="T228" s="56"/>
      <c r="U228" s="56"/>
      <c r="V228" s="56"/>
      <c r="W228" s="56"/>
      <c r="X228" s="56"/>
      <c r="Y228" s="56"/>
      <c r="Z228" s="56"/>
      <c r="AA228" s="56"/>
      <c r="AB228" s="56"/>
      <c r="AC228" s="56"/>
      <c r="AD228" s="56"/>
      <c r="AE228" s="56"/>
      <c r="AF228" s="56"/>
      <c r="AG228" s="56"/>
      <c r="AH228" s="56"/>
      <c r="AI228" s="56"/>
      <c r="AJ228" s="56"/>
      <c r="AK228" s="56"/>
      <c r="AL228" s="56"/>
      <c r="AM228" s="56"/>
      <c r="AN228" s="56"/>
      <c r="AO228" s="56"/>
      <c r="AP228" s="56"/>
      <c r="AQ228" s="10"/>
      <c r="AR228" s="10"/>
      <c r="AS228" s="10"/>
      <c r="AT228" s="10"/>
      <c r="AU228" s="10"/>
      <c r="AV228" s="10"/>
      <c r="AW228" s="10"/>
      <c r="AX228" s="10"/>
      <c r="AY228" s="10"/>
      <c r="AZ228" s="10"/>
      <c r="BA228" s="10"/>
      <c r="BB228" s="10"/>
      <c r="BC228" s="10"/>
      <c r="BD228" s="10"/>
    </row>
    <row r="229" spans="1:56" ht="15" customHeight="1" x14ac:dyDescent="0.2">
      <c r="A229" s="1"/>
      <c r="B229" s="10"/>
      <c r="C229" s="149" t="s">
        <v>237</v>
      </c>
      <c r="D229" s="149"/>
      <c r="E229" s="149"/>
      <c r="F229" s="149"/>
      <c r="G229" s="149"/>
      <c r="H229" s="149"/>
      <c r="I229" s="149"/>
      <c r="J229" s="149"/>
      <c r="K229" s="149"/>
      <c r="L229" s="149"/>
      <c r="M229" s="149"/>
      <c r="N229" s="149"/>
      <c r="O229" s="149"/>
      <c r="P229" s="149"/>
      <c r="Q229" s="149"/>
      <c r="R229" s="149"/>
      <c r="S229" s="149"/>
      <c r="T229" s="149"/>
      <c r="U229" s="149"/>
      <c r="V229" s="149"/>
      <c r="W229" s="149"/>
      <c r="X229" s="149"/>
      <c r="Y229" s="149"/>
      <c r="Z229" s="149"/>
      <c r="AA229" s="149"/>
      <c r="AB229" s="149"/>
      <c r="AC229" s="149"/>
      <c r="AD229" s="149"/>
      <c r="AE229" s="149"/>
      <c r="AF229" s="149"/>
      <c r="AG229" s="149"/>
      <c r="AH229" s="149"/>
      <c r="AI229" s="149"/>
      <c r="AJ229" s="149"/>
      <c r="AK229" s="149"/>
      <c r="AL229" s="149"/>
      <c r="AM229" s="149"/>
      <c r="AN229" s="149"/>
      <c r="AO229" s="149"/>
      <c r="AP229" s="149"/>
      <c r="AQ229" s="10"/>
      <c r="AR229" s="10"/>
      <c r="AS229" s="10"/>
      <c r="AT229" s="10"/>
      <c r="AU229" s="10"/>
      <c r="AV229" s="10"/>
      <c r="AW229" s="10"/>
      <c r="AX229" s="10"/>
      <c r="AY229" s="10"/>
      <c r="AZ229" s="10"/>
      <c r="BA229" s="10"/>
      <c r="BB229" s="10"/>
      <c r="BC229" s="10"/>
      <c r="BD229" s="10"/>
    </row>
    <row r="230" spans="1:56" ht="2.25" customHeight="1" x14ac:dyDescent="0.2">
      <c r="A230" s="1"/>
      <c r="B230" s="10"/>
      <c r="C230" s="56"/>
      <c r="D230" s="56"/>
      <c r="E230" s="56"/>
      <c r="F230" s="56"/>
      <c r="G230" s="56"/>
      <c r="H230" s="56"/>
      <c r="I230" s="56"/>
      <c r="J230" s="56"/>
      <c r="K230" s="56"/>
      <c r="L230" s="56"/>
      <c r="M230" s="56"/>
      <c r="N230" s="56"/>
      <c r="O230" s="56"/>
      <c r="P230" s="56"/>
      <c r="Q230" s="56"/>
      <c r="R230" s="56"/>
      <c r="S230" s="56"/>
      <c r="T230" s="56"/>
      <c r="U230" s="56"/>
      <c r="V230" s="56"/>
      <c r="W230" s="56"/>
      <c r="X230" s="56"/>
      <c r="Y230" s="56"/>
      <c r="Z230" s="56"/>
      <c r="AA230" s="56"/>
      <c r="AB230" s="56"/>
      <c r="AC230" s="56"/>
      <c r="AD230" s="56"/>
      <c r="AE230" s="56"/>
      <c r="AF230" s="56"/>
      <c r="AG230" s="56"/>
      <c r="AH230" s="56"/>
      <c r="AI230" s="56"/>
      <c r="AJ230" s="56"/>
      <c r="AK230" s="56"/>
      <c r="AL230" s="56"/>
      <c r="AM230" s="56"/>
      <c r="AN230" s="56"/>
      <c r="AO230" s="56"/>
      <c r="AP230" s="56"/>
      <c r="AQ230" s="10"/>
      <c r="AR230" s="10"/>
      <c r="AS230" s="10"/>
      <c r="AT230" s="10"/>
      <c r="AU230" s="10"/>
      <c r="AV230" s="10"/>
      <c r="AW230" s="10"/>
      <c r="AX230" s="10"/>
      <c r="AY230" s="10"/>
      <c r="AZ230" s="10"/>
      <c r="BA230" s="10"/>
      <c r="BB230" s="10"/>
      <c r="BC230" s="10"/>
      <c r="BD230" s="10"/>
    </row>
    <row r="231" spans="1:56" ht="15" customHeight="1" x14ac:dyDescent="0.2">
      <c r="A231" s="1"/>
      <c r="B231" s="10"/>
      <c r="C231" s="149" t="s">
        <v>238</v>
      </c>
      <c r="D231" s="149"/>
      <c r="E231" s="149"/>
      <c r="F231" s="149"/>
      <c r="G231" s="149"/>
      <c r="H231" s="149"/>
      <c r="I231" s="212"/>
      <c r="J231" s="213"/>
      <c r="K231" s="213"/>
      <c r="L231" s="213"/>
      <c r="M231" s="213"/>
      <c r="N231" s="213"/>
      <c r="O231" s="213"/>
      <c r="P231" s="213"/>
      <c r="Q231" s="213"/>
      <c r="R231" s="213"/>
      <c r="S231" s="213"/>
      <c r="T231" s="213"/>
      <c r="U231" s="213"/>
      <c r="V231" s="213"/>
      <c r="W231" s="213"/>
      <c r="X231" s="213"/>
      <c r="Y231" s="213"/>
      <c r="Z231" s="213"/>
      <c r="AA231" s="213"/>
      <c r="AB231" s="213"/>
      <c r="AC231" s="213"/>
      <c r="AD231" s="213"/>
      <c r="AE231" s="213"/>
      <c r="AF231" s="213"/>
      <c r="AG231" s="214"/>
      <c r="AH231" s="56"/>
      <c r="AI231" s="56"/>
      <c r="AJ231" s="56"/>
      <c r="AK231" s="56"/>
      <c r="AL231" s="56"/>
      <c r="AM231" s="56"/>
      <c r="AN231" s="56"/>
      <c r="AO231" s="56"/>
      <c r="AP231" s="56"/>
      <c r="AQ231" s="10"/>
      <c r="AR231" s="10"/>
      <c r="AS231" s="10"/>
      <c r="AT231" s="10"/>
      <c r="AU231" s="10"/>
      <c r="AV231" s="10"/>
      <c r="AW231" s="10"/>
      <c r="AX231" s="10"/>
      <c r="AY231" s="10"/>
      <c r="AZ231" s="10"/>
      <c r="BA231" s="10"/>
      <c r="BB231" s="10"/>
      <c r="BC231" s="10"/>
      <c r="BD231" s="10"/>
    </row>
    <row r="232" spans="1:56" ht="15" customHeight="1" x14ac:dyDescent="0.2">
      <c r="A232" s="1"/>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c r="AW232" s="10"/>
      <c r="AX232" s="10"/>
      <c r="AY232" s="10"/>
      <c r="AZ232" s="10"/>
      <c r="BA232" s="10"/>
      <c r="BB232" s="10"/>
      <c r="BC232" s="10"/>
      <c r="BD232" s="10"/>
    </row>
    <row r="233" spans="1:56" ht="15" customHeight="1" x14ac:dyDescent="0.2">
      <c r="A233" s="1">
        <v>24</v>
      </c>
      <c r="B233" s="96" t="s">
        <v>81</v>
      </c>
      <c r="C233" s="96"/>
      <c r="D233" s="96"/>
      <c r="E233" s="96"/>
      <c r="F233" s="96"/>
      <c r="G233" s="96"/>
      <c r="H233" s="96"/>
      <c r="I233" s="96"/>
      <c r="J233" s="96"/>
      <c r="K233" s="96"/>
      <c r="L233" s="96"/>
      <c r="M233" s="96"/>
      <c r="N233" s="96"/>
      <c r="O233" s="96"/>
      <c r="P233" s="96"/>
      <c r="Q233" s="96"/>
      <c r="R233" s="96"/>
      <c r="S233" s="96"/>
      <c r="T233" s="96"/>
      <c r="U233" s="96"/>
      <c r="V233" s="96"/>
      <c r="W233" s="96"/>
      <c r="X233" s="96"/>
      <c r="Y233" s="96"/>
      <c r="Z233" s="96"/>
      <c r="AA233" s="96"/>
      <c r="AB233" s="96"/>
      <c r="AC233" s="96"/>
      <c r="AD233" s="96"/>
      <c r="AE233" s="96"/>
      <c r="AF233" s="96"/>
      <c r="AG233" s="96"/>
      <c r="AH233" s="96"/>
      <c r="AI233" s="96"/>
      <c r="AJ233" s="96"/>
      <c r="AK233" s="96"/>
      <c r="AL233" s="96"/>
      <c r="AM233" s="96"/>
      <c r="AN233" s="96"/>
      <c r="AO233" s="96"/>
      <c r="AP233" s="96"/>
      <c r="AQ233" s="10"/>
      <c r="AR233" s="10"/>
      <c r="AS233" s="10"/>
      <c r="AT233" s="10"/>
      <c r="AU233" s="10"/>
      <c r="AV233" s="10"/>
      <c r="AW233" s="10"/>
      <c r="AX233" s="10"/>
      <c r="AY233" s="10"/>
      <c r="AZ233" s="10"/>
      <c r="BA233" s="10"/>
      <c r="BB233" s="10"/>
      <c r="BC233" s="10"/>
      <c r="BD233" s="10"/>
    </row>
    <row r="234" spans="1:56" ht="2.25" customHeight="1" x14ac:dyDescent="0.2">
      <c r="A234" s="1"/>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0"/>
      <c r="AS234" s="10"/>
      <c r="AT234" s="10"/>
      <c r="AU234" s="10"/>
      <c r="AV234" s="10"/>
      <c r="AW234" s="10"/>
      <c r="AX234" s="10"/>
      <c r="AY234" s="10"/>
      <c r="AZ234" s="10"/>
      <c r="BA234" s="10"/>
      <c r="BB234" s="10"/>
      <c r="BC234" s="10"/>
      <c r="BD234" s="10"/>
    </row>
    <row r="235" spans="1:56" ht="15" customHeight="1" x14ac:dyDescent="0.2">
      <c r="A235" s="1"/>
      <c r="B235" s="215"/>
      <c r="C235" s="216"/>
      <c r="D235" s="216"/>
      <c r="E235" s="216"/>
      <c r="F235" s="216"/>
      <c r="G235" s="216"/>
      <c r="H235" s="216"/>
      <c r="I235" s="216"/>
      <c r="J235" s="216"/>
      <c r="K235" s="216"/>
      <c r="L235" s="216"/>
      <c r="M235" s="216"/>
      <c r="N235" s="216"/>
      <c r="O235" s="216"/>
      <c r="P235" s="216"/>
      <c r="Q235" s="216"/>
      <c r="R235" s="216"/>
      <c r="S235" s="216"/>
      <c r="T235" s="216"/>
      <c r="U235" s="216"/>
      <c r="V235" s="216"/>
      <c r="W235" s="216"/>
      <c r="X235" s="216"/>
      <c r="Y235" s="216"/>
      <c r="Z235" s="216"/>
      <c r="AA235" s="216"/>
      <c r="AB235" s="216"/>
      <c r="AC235" s="216"/>
      <c r="AD235" s="216"/>
      <c r="AE235" s="216"/>
      <c r="AF235" s="216"/>
      <c r="AG235" s="216"/>
      <c r="AH235" s="216"/>
      <c r="AI235" s="216"/>
      <c r="AJ235" s="216"/>
      <c r="AK235" s="216"/>
      <c r="AL235" s="216"/>
      <c r="AM235" s="216"/>
      <c r="AN235" s="216"/>
      <c r="AO235" s="216"/>
      <c r="AP235" s="217"/>
      <c r="AQ235" s="10"/>
      <c r="AR235" s="10"/>
      <c r="AS235" s="10"/>
      <c r="AT235" s="10"/>
      <c r="AU235" s="10"/>
      <c r="AV235" s="10"/>
      <c r="AW235" s="10"/>
      <c r="AX235" s="10"/>
      <c r="AY235" s="10"/>
      <c r="AZ235" s="10"/>
      <c r="BA235" s="10"/>
      <c r="BB235" s="10"/>
      <c r="BC235" s="10"/>
      <c r="BD235" s="10"/>
    </row>
    <row r="236" spans="1:56" ht="15" customHeight="1" x14ac:dyDescent="0.2">
      <c r="A236" s="1"/>
      <c r="B236" s="218"/>
      <c r="C236" s="219"/>
      <c r="D236" s="219"/>
      <c r="E236" s="219"/>
      <c r="F236" s="219"/>
      <c r="G236" s="219"/>
      <c r="H236" s="219"/>
      <c r="I236" s="219"/>
      <c r="J236" s="219"/>
      <c r="K236" s="219"/>
      <c r="L236" s="219"/>
      <c r="M236" s="219"/>
      <c r="N236" s="219"/>
      <c r="O236" s="219"/>
      <c r="P236" s="219"/>
      <c r="Q236" s="219"/>
      <c r="R236" s="219"/>
      <c r="S236" s="219"/>
      <c r="T236" s="219"/>
      <c r="U236" s="219"/>
      <c r="V236" s="219"/>
      <c r="W236" s="219"/>
      <c r="X236" s="219"/>
      <c r="Y236" s="219"/>
      <c r="Z236" s="219"/>
      <c r="AA236" s="219"/>
      <c r="AB236" s="219"/>
      <c r="AC236" s="219"/>
      <c r="AD236" s="219"/>
      <c r="AE236" s="219"/>
      <c r="AF236" s="219"/>
      <c r="AG236" s="219"/>
      <c r="AH236" s="219"/>
      <c r="AI236" s="219"/>
      <c r="AJ236" s="219"/>
      <c r="AK236" s="219"/>
      <c r="AL236" s="219"/>
      <c r="AM236" s="219"/>
      <c r="AN236" s="219"/>
      <c r="AO236" s="219"/>
      <c r="AP236" s="220"/>
      <c r="AQ236" s="10"/>
      <c r="AR236" s="10"/>
      <c r="AS236" s="10"/>
      <c r="AT236" s="10"/>
      <c r="AU236" s="10"/>
      <c r="AV236" s="10"/>
      <c r="AW236" s="10"/>
      <c r="AX236" s="10"/>
      <c r="AY236" s="10"/>
      <c r="AZ236" s="10"/>
      <c r="BA236" s="10"/>
      <c r="BB236" s="10"/>
      <c r="BC236" s="10"/>
      <c r="BD236" s="10"/>
    </row>
    <row r="237" spans="1:56" ht="15" customHeight="1" x14ac:dyDescent="0.2">
      <c r="A237" s="1"/>
      <c r="B237" s="218"/>
      <c r="C237" s="219"/>
      <c r="D237" s="219"/>
      <c r="E237" s="219"/>
      <c r="F237" s="219"/>
      <c r="G237" s="219"/>
      <c r="H237" s="219"/>
      <c r="I237" s="219"/>
      <c r="J237" s="219"/>
      <c r="K237" s="219"/>
      <c r="L237" s="219"/>
      <c r="M237" s="219"/>
      <c r="N237" s="219"/>
      <c r="O237" s="219"/>
      <c r="P237" s="219"/>
      <c r="Q237" s="219"/>
      <c r="R237" s="219"/>
      <c r="S237" s="219"/>
      <c r="T237" s="219"/>
      <c r="U237" s="219"/>
      <c r="V237" s="219"/>
      <c r="W237" s="219"/>
      <c r="X237" s="219"/>
      <c r="Y237" s="219"/>
      <c r="Z237" s="219"/>
      <c r="AA237" s="219"/>
      <c r="AB237" s="219"/>
      <c r="AC237" s="219"/>
      <c r="AD237" s="219"/>
      <c r="AE237" s="219"/>
      <c r="AF237" s="219"/>
      <c r="AG237" s="219"/>
      <c r="AH237" s="219"/>
      <c r="AI237" s="219"/>
      <c r="AJ237" s="219"/>
      <c r="AK237" s="219"/>
      <c r="AL237" s="219"/>
      <c r="AM237" s="219"/>
      <c r="AN237" s="219"/>
      <c r="AO237" s="219"/>
      <c r="AP237" s="220"/>
      <c r="AQ237" s="10"/>
      <c r="AR237" s="10"/>
      <c r="AS237" s="10"/>
      <c r="AT237" s="10"/>
      <c r="AU237" s="10"/>
      <c r="AV237" s="10"/>
      <c r="AW237" s="10"/>
      <c r="AX237" s="10"/>
      <c r="AY237" s="10"/>
      <c r="AZ237" s="10"/>
      <c r="BA237" s="10"/>
      <c r="BB237" s="10"/>
      <c r="BC237" s="10"/>
      <c r="BD237" s="10"/>
    </row>
    <row r="238" spans="1:56" ht="15" customHeight="1" x14ac:dyDescent="0.2">
      <c r="A238" s="1"/>
      <c r="B238" s="218"/>
      <c r="C238" s="219"/>
      <c r="D238" s="219"/>
      <c r="E238" s="219"/>
      <c r="F238" s="219"/>
      <c r="G238" s="219"/>
      <c r="H238" s="219"/>
      <c r="I238" s="219"/>
      <c r="J238" s="219"/>
      <c r="K238" s="219"/>
      <c r="L238" s="219"/>
      <c r="M238" s="219"/>
      <c r="N238" s="219"/>
      <c r="O238" s="219"/>
      <c r="P238" s="219"/>
      <c r="Q238" s="219"/>
      <c r="R238" s="219"/>
      <c r="S238" s="219"/>
      <c r="T238" s="219"/>
      <c r="U238" s="219"/>
      <c r="V238" s="219"/>
      <c r="W238" s="219"/>
      <c r="X238" s="219"/>
      <c r="Y238" s="219"/>
      <c r="Z238" s="219"/>
      <c r="AA238" s="219"/>
      <c r="AB238" s="219"/>
      <c r="AC238" s="219"/>
      <c r="AD238" s="219"/>
      <c r="AE238" s="219"/>
      <c r="AF238" s="219"/>
      <c r="AG238" s="219"/>
      <c r="AH238" s="219"/>
      <c r="AI238" s="219"/>
      <c r="AJ238" s="219"/>
      <c r="AK238" s="219"/>
      <c r="AL238" s="219"/>
      <c r="AM238" s="219"/>
      <c r="AN238" s="219"/>
      <c r="AO238" s="219"/>
      <c r="AP238" s="220"/>
      <c r="AQ238" s="10"/>
      <c r="AR238" s="10"/>
      <c r="AS238" s="10"/>
      <c r="AT238" s="10"/>
      <c r="AU238" s="10"/>
      <c r="AV238" s="10"/>
      <c r="AW238" s="10"/>
      <c r="AX238" s="10"/>
      <c r="AY238" s="10"/>
      <c r="AZ238" s="10"/>
      <c r="BA238" s="10"/>
      <c r="BB238" s="10"/>
      <c r="BC238" s="10"/>
      <c r="BD238" s="10"/>
    </row>
    <row r="239" spans="1:56" ht="15" customHeight="1" x14ac:dyDescent="0.2">
      <c r="A239" s="1"/>
      <c r="B239" s="218"/>
      <c r="C239" s="219"/>
      <c r="D239" s="219"/>
      <c r="E239" s="219"/>
      <c r="F239" s="219"/>
      <c r="G239" s="219"/>
      <c r="H239" s="219"/>
      <c r="I239" s="219"/>
      <c r="J239" s="219"/>
      <c r="K239" s="219"/>
      <c r="L239" s="219"/>
      <c r="M239" s="219"/>
      <c r="N239" s="219"/>
      <c r="O239" s="219"/>
      <c r="P239" s="219"/>
      <c r="Q239" s="219"/>
      <c r="R239" s="219"/>
      <c r="S239" s="219"/>
      <c r="T239" s="219"/>
      <c r="U239" s="219"/>
      <c r="V239" s="219"/>
      <c r="W239" s="219"/>
      <c r="X239" s="219"/>
      <c r="Y239" s="219"/>
      <c r="Z239" s="219"/>
      <c r="AA239" s="219"/>
      <c r="AB239" s="219"/>
      <c r="AC239" s="219"/>
      <c r="AD239" s="219"/>
      <c r="AE239" s="219"/>
      <c r="AF239" s="219"/>
      <c r="AG239" s="219"/>
      <c r="AH239" s="219"/>
      <c r="AI239" s="219"/>
      <c r="AJ239" s="219"/>
      <c r="AK239" s="219"/>
      <c r="AL239" s="219"/>
      <c r="AM239" s="219"/>
      <c r="AN239" s="219"/>
      <c r="AO239" s="219"/>
      <c r="AP239" s="220"/>
      <c r="AQ239" s="10"/>
      <c r="AR239" s="10"/>
      <c r="AS239" s="10"/>
      <c r="AT239" s="10"/>
      <c r="AU239" s="10"/>
      <c r="AV239" s="10"/>
      <c r="AW239" s="10"/>
      <c r="AX239" s="10"/>
      <c r="AY239" s="10"/>
      <c r="AZ239" s="10"/>
      <c r="BA239" s="10"/>
      <c r="BB239" s="10"/>
      <c r="BC239" s="10"/>
      <c r="BD239" s="10"/>
    </row>
    <row r="240" spans="1:56" ht="15" customHeight="1" x14ac:dyDescent="0.2">
      <c r="A240" s="1"/>
      <c r="B240" s="218"/>
      <c r="C240" s="219"/>
      <c r="D240" s="219"/>
      <c r="E240" s="219"/>
      <c r="F240" s="219"/>
      <c r="G240" s="219"/>
      <c r="H240" s="219"/>
      <c r="I240" s="219"/>
      <c r="J240" s="219"/>
      <c r="K240" s="219"/>
      <c r="L240" s="219"/>
      <c r="M240" s="219"/>
      <c r="N240" s="219"/>
      <c r="O240" s="219"/>
      <c r="P240" s="219"/>
      <c r="Q240" s="219"/>
      <c r="R240" s="219"/>
      <c r="S240" s="219"/>
      <c r="T240" s="219"/>
      <c r="U240" s="219"/>
      <c r="V240" s="219"/>
      <c r="W240" s="219"/>
      <c r="X240" s="219"/>
      <c r="Y240" s="219"/>
      <c r="Z240" s="219"/>
      <c r="AA240" s="219"/>
      <c r="AB240" s="219"/>
      <c r="AC240" s="219"/>
      <c r="AD240" s="219"/>
      <c r="AE240" s="219"/>
      <c r="AF240" s="219"/>
      <c r="AG240" s="219"/>
      <c r="AH240" s="219"/>
      <c r="AI240" s="219"/>
      <c r="AJ240" s="219"/>
      <c r="AK240" s="219"/>
      <c r="AL240" s="219"/>
      <c r="AM240" s="219"/>
      <c r="AN240" s="219"/>
      <c r="AO240" s="219"/>
      <c r="AP240" s="220"/>
      <c r="AQ240" s="10"/>
      <c r="AR240" s="10"/>
      <c r="AS240" s="10"/>
      <c r="AT240" s="10"/>
      <c r="AU240" s="10"/>
      <c r="AV240" s="10"/>
      <c r="AW240" s="10"/>
      <c r="AX240" s="10"/>
      <c r="AY240" s="10"/>
      <c r="AZ240" s="10"/>
      <c r="BA240" s="10"/>
      <c r="BB240" s="10"/>
      <c r="BC240" s="10"/>
      <c r="BD240" s="10"/>
    </row>
    <row r="241" spans="1:56" ht="15" customHeight="1" x14ac:dyDescent="0.2">
      <c r="A241" s="1"/>
      <c r="B241" s="218"/>
      <c r="C241" s="219"/>
      <c r="D241" s="219"/>
      <c r="E241" s="219"/>
      <c r="F241" s="219"/>
      <c r="G241" s="219"/>
      <c r="H241" s="219"/>
      <c r="I241" s="219"/>
      <c r="J241" s="219"/>
      <c r="K241" s="219"/>
      <c r="L241" s="219"/>
      <c r="M241" s="219"/>
      <c r="N241" s="219"/>
      <c r="O241" s="219"/>
      <c r="P241" s="219"/>
      <c r="Q241" s="219"/>
      <c r="R241" s="219"/>
      <c r="S241" s="219"/>
      <c r="T241" s="219"/>
      <c r="U241" s="219"/>
      <c r="V241" s="219"/>
      <c r="W241" s="219"/>
      <c r="X241" s="219"/>
      <c r="Y241" s="219"/>
      <c r="Z241" s="219"/>
      <c r="AA241" s="219"/>
      <c r="AB241" s="219"/>
      <c r="AC241" s="219"/>
      <c r="AD241" s="219"/>
      <c r="AE241" s="219"/>
      <c r="AF241" s="219"/>
      <c r="AG241" s="219"/>
      <c r="AH241" s="219"/>
      <c r="AI241" s="219"/>
      <c r="AJ241" s="219"/>
      <c r="AK241" s="219"/>
      <c r="AL241" s="219"/>
      <c r="AM241" s="219"/>
      <c r="AN241" s="219"/>
      <c r="AO241" s="219"/>
      <c r="AP241" s="220"/>
      <c r="AQ241" s="10"/>
      <c r="AR241" s="10"/>
      <c r="AS241" s="10"/>
      <c r="AT241" s="10"/>
      <c r="AU241" s="10"/>
      <c r="AV241" s="10"/>
      <c r="AW241" s="10"/>
      <c r="AX241" s="10"/>
      <c r="AY241" s="10"/>
      <c r="AZ241" s="10"/>
      <c r="BA241" s="10"/>
      <c r="BB241" s="10"/>
      <c r="BC241" s="10"/>
      <c r="BD241" s="10"/>
    </row>
    <row r="242" spans="1:56" ht="15" customHeight="1" x14ac:dyDescent="0.2">
      <c r="A242" s="1"/>
      <c r="B242" s="218"/>
      <c r="C242" s="219"/>
      <c r="D242" s="219"/>
      <c r="E242" s="219"/>
      <c r="F242" s="219"/>
      <c r="G242" s="219"/>
      <c r="H242" s="219"/>
      <c r="I242" s="219"/>
      <c r="J242" s="219"/>
      <c r="K242" s="219"/>
      <c r="L242" s="219"/>
      <c r="M242" s="219"/>
      <c r="N242" s="219"/>
      <c r="O242" s="219"/>
      <c r="P242" s="219"/>
      <c r="Q242" s="219"/>
      <c r="R242" s="219"/>
      <c r="S242" s="219"/>
      <c r="T242" s="219"/>
      <c r="U242" s="219"/>
      <c r="V242" s="219"/>
      <c r="W242" s="219"/>
      <c r="X242" s="219"/>
      <c r="Y242" s="219"/>
      <c r="Z242" s="219"/>
      <c r="AA242" s="219"/>
      <c r="AB242" s="219"/>
      <c r="AC242" s="219"/>
      <c r="AD242" s="219"/>
      <c r="AE242" s="219"/>
      <c r="AF242" s="219"/>
      <c r="AG242" s="219"/>
      <c r="AH242" s="219"/>
      <c r="AI242" s="219"/>
      <c r="AJ242" s="219"/>
      <c r="AK242" s="219"/>
      <c r="AL242" s="219"/>
      <c r="AM242" s="219"/>
      <c r="AN242" s="219"/>
      <c r="AO242" s="219"/>
      <c r="AP242" s="220"/>
      <c r="AQ242" s="10"/>
      <c r="AR242" s="10"/>
      <c r="AS242" s="10"/>
      <c r="AT242" s="10"/>
      <c r="AU242" s="10"/>
      <c r="AV242" s="10"/>
      <c r="AW242" s="10"/>
      <c r="AX242" s="10"/>
      <c r="AY242" s="10"/>
      <c r="AZ242" s="10"/>
      <c r="BA242" s="10"/>
      <c r="BB242" s="10"/>
      <c r="BC242" s="10"/>
      <c r="BD242" s="10"/>
    </row>
    <row r="243" spans="1:56" ht="15" customHeight="1" x14ac:dyDescent="0.2">
      <c r="A243" s="1"/>
      <c r="B243" s="218"/>
      <c r="C243" s="219"/>
      <c r="D243" s="219"/>
      <c r="E243" s="219"/>
      <c r="F243" s="219"/>
      <c r="G243" s="219"/>
      <c r="H243" s="219"/>
      <c r="I243" s="219"/>
      <c r="J243" s="219"/>
      <c r="K243" s="219"/>
      <c r="L243" s="219"/>
      <c r="M243" s="219"/>
      <c r="N243" s="219"/>
      <c r="O243" s="219"/>
      <c r="P243" s="219"/>
      <c r="Q243" s="219"/>
      <c r="R243" s="219"/>
      <c r="S243" s="219"/>
      <c r="T243" s="219"/>
      <c r="U243" s="219"/>
      <c r="V243" s="219"/>
      <c r="W243" s="219"/>
      <c r="X243" s="219"/>
      <c r="Y243" s="219"/>
      <c r="Z243" s="219"/>
      <c r="AA243" s="219"/>
      <c r="AB243" s="219"/>
      <c r="AC243" s="219"/>
      <c r="AD243" s="219"/>
      <c r="AE243" s="219"/>
      <c r="AF243" s="219"/>
      <c r="AG243" s="219"/>
      <c r="AH243" s="219"/>
      <c r="AI243" s="219"/>
      <c r="AJ243" s="219"/>
      <c r="AK243" s="219"/>
      <c r="AL243" s="219"/>
      <c r="AM243" s="219"/>
      <c r="AN243" s="219"/>
      <c r="AO243" s="219"/>
      <c r="AP243" s="220"/>
      <c r="AQ243" s="10"/>
      <c r="AR243" s="10"/>
      <c r="AS243" s="10"/>
      <c r="AT243" s="10"/>
      <c r="AU243" s="10"/>
      <c r="AV243" s="10"/>
      <c r="AW243" s="10"/>
      <c r="AX243" s="10"/>
      <c r="AY243" s="10"/>
      <c r="AZ243" s="10"/>
      <c r="BA243" s="10"/>
      <c r="BB243" s="10"/>
      <c r="BC243" s="10"/>
      <c r="BD243" s="10"/>
    </row>
    <row r="244" spans="1:56" ht="15" customHeight="1" x14ac:dyDescent="0.2">
      <c r="A244" s="1"/>
      <c r="B244" s="218"/>
      <c r="C244" s="219"/>
      <c r="D244" s="219"/>
      <c r="E244" s="219"/>
      <c r="F244" s="219"/>
      <c r="G244" s="219"/>
      <c r="H244" s="219"/>
      <c r="I244" s="219"/>
      <c r="J244" s="219"/>
      <c r="K244" s="219"/>
      <c r="L244" s="219"/>
      <c r="M244" s="219"/>
      <c r="N244" s="219"/>
      <c r="O244" s="219"/>
      <c r="P244" s="219"/>
      <c r="Q244" s="219"/>
      <c r="R244" s="219"/>
      <c r="S244" s="219"/>
      <c r="T244" s="219"/>
      <c r="U244" s="219"/>
      <c r="V244" s="219"/>
      <c r="W244" s="219"/>
      <c r="X244" s="219"/>
      <c r="Y244" s="219"/>
      <c r="Z244" s="219"/>
      <c r="AA244" s="219"/>
      <c r="AB244" s="219"/>
      <c r="AC244" s="219"/>
      <c r="AD244" s="219"/>
      <c r="AE244" s="219"/>
      <c r="AF244" s="219"/>
      <c r="AG244" s="219"/>
      <c r="AH244" s="219"/>
      <c r="AI244" s="219"/>
      <c r="AJ244" s="219"/>
      <c r="AK244" s="219"/>
      <c r="AL244" s="219"/>
      <c r="AM244" s="219"/>
      <c r="AN244" s="219"/>
      <c r="AO244" s="219"/>
      <c r="AP244" s="220"/>
      <c r="AQ244" s="10"/>
      <c r="AR244" s="10"/>
      <c r="AS244" s="10"/>
      <c r="AT244" s="10"/>
      <c r="AU244" s="10"/>
      <c r="AV244" s="10"/>
      <c r="AW244" s="10"/>
      <c r="AX244" s="10"/>
      <c r="AY244" s="10"/>
      <c r="AZ244" s="10"/>
      <c r="BA244" s="10"/>
      <c r="BB244" s="10"/>
      <c r="BC244" s="10"/>
      <c r="BD244" s="10"/>
    </row>
    <row r="245" spans="1:56" ht="15" customHeight="1" x14ac:dyDescent="0.2">
      <c r="A245" s="1"/>
      <c r="B245" s="218"/>
      <c r="C245" s="219"/>
      <c r="D245" s="219"/>
      <c r="E245" s="219"/>
      <c r="F245" s="219"/>
      <c r="G245" s="219"/>
      <c r="H245" s="219"/>
      <c r="I245" s="219"/>
      <c r="J245" s="219"/>
      <c r="K245" s="219"/>
      <c r="L245" s="219"/>
      <c r="M245" s="219"/>
      <c r="N245" s="219"/>
      <c r="O245" s="219"/>
      <c r="P245" s="219"/>
      <c r="Q245" s="219"/>
      <c r="R245" s="219"/>
      <c r="S245" s="219"/>
      <c r="T245" s="219"/>
      <c r="U245" s="219"/>
      <c r="V245" s="219"/>
      <c r="W245" s="219"/>
      <c r="X245" s="219"/>
      <c r="Y245" s="219"/>
      <c r="Z245" s="219"/>
      <c r="AA245" s="219"/>
      <c r="AB245" s="219"/>
      <c r="AC245" s="219"/>
      <c r="AD245" s="219"/>
      <c r="AE245" s="219"/>
      <c r="AF245" s="219"/>
      <c r="AG245" s="219"/>
      <c r="AH245" s="219"/>
      <c r="AI245" s="219"/>
      <c r="AJ245" s="219"/>
      <c r="AK245" s="219"/>
      <c r="AL245" s="219"/>
      <c r="AM245" s="219"/>
      <c r="AN245" s="219"/>
      <c r="AO245" s="219"/>
      <c r="AP245" s="220"/>
      <c r="AQ245" s="10"/>
      <c r="AR245" s="10"/>
      <c r="AS245" s="10"/>
      <c r="AT245" s="10"/>
      <c r="AU245" s="10"/>
      <c r="AV245" s="10"/>
      <c r="AW245" s="10"/>
      <c r="AX245" s="10"/>
      <c r="AY245" s="10"/>
      <c r="AZ245" s="10"/>
      <c r="BA245" s="10"/>
      <c r="BB245" s="10"/>
      <c r="BC245" s="10"/>
      <c r="BD245" s="10"/>
    </row>
    <row r="246" spans="1:56" ht="15" customHeight="1" x14ac:dyDescent="0.2">
      <c r="A246" s="1"/>
      <c r="B246" s="218"/>
      <c r="C246" s="219"/>
      <c r="D246" s="219"/>
      <c r="E246" s="219"/>
      <c r="F246" s="219"/>
      <c r="G246" s="219"/>
      <c r="H246" s="219"/>
      <c r="I246" s="219"/>
      <c r="J246" s="219"/>
      <c r="K246" s="219"/>
      <c r="L246" s="219"/>
      <c r="M246" s="219"/>
      <c r="N246" s="219"/>
      <c r="O246" s="219"/>
      <c r="P246" s="219"/>
      <c r="Q246" s="219"/>
      <c r="R246" s="219"/>
      <c r="S246" s="219"/>
      <c r="T246" s="219"/>
      <c r="U246" s="219"/>
      <c r="V246" s="219"/>
      <c r="W246" s="219"/>
      <c r="X246" s="219"/>
      <c r="Y246" s="219"/>
      <c r="Z246" s="219"/>
      <c r="AA246" s="219"/>
      <c r="AB246" s="219"/>
      <c r="AC246" s="219"/>
      <c r="AD246" s="219"/>
      <c r="AE246" s="219"/>
      <c r="AF246" s="219"/>
      <c r="AG246" s="219"/>
      <c r="AH246" s="219"/>
      <c r="AI246" s="219"/>
      <c r="AJ246" s="219"/>
      <c r="AK246" s="219"/>
      <c r="AL246" s="219"/>
      <c r="AM246" s="219"/>
      <c r="AN246" s="219"/>
      <c r="AO246" s="219"/>
      <c r="AP246" s="220"/>
      <c r="AQ246" s="10"/>
      <c r="AR246" s="10"/>
      <c r="AS246" s="10"/>
      <c r="AT246" s="10"/>
      <c r="AU246" s="10"/>
      <c r="AV246" s="10"/>
      <c r="AW246" s="10"/>
      <c r="AX246" s="10"/>
      <c r="AY246" s="10"/>
      <c r="AZ246" s="10"/>
      <c r="BA246" s="10"/>
      <c r="BB246" s="10"/>
      <c r="BC246" s="10"/>
      <c r="BD246" s="10"/>
    </row>
    <row r="247" spans="1:56" ht="15" customHeight="1" x14ac:dyDescent="0.2">
      <c r="A247" s="1"/>
      <c r="B247" s="218"/>
      <c r="C247" s="219"/>
      <c r="D247" s="219"/>
      <c r="E247" s="219"/>
      <c r="F247" s="219"/>
      <c r="G247" s="219"/>
      <c r="H247" s="219"/>
      <c r="I247" s="219"/>
      <c r="J247" s="219"/>
      <c r="K247" s="219"/>
      <c r="L247" s="219"/>
      <c r="M247" s="219"/>
      <c r="N247" s="219"/>
      <c r="O247" s="219"/>
      <c r="P247" s="219"/>
      <c r="Q247" s="219"/>
      <c r="R247" s="219"/>
      <c r="S247" s="219"/>
      <c r="T247" s="219"/>
      <c r="U247" s="219"/>
      <c r="V247" s="219"/>
      <c r="W247" s="219"/>
      <c r="X247" s="219"/>
      <c r="Y247" s="219"/>
      <c r="Z247" s="219"/>
      <c r="AA247" s="219"/>
      <c r="AB247" s="219"/>
      <c r="AC247" s="219"/>
      <c r="AD247" s="219"/>
      <c r="AE247" s="219"/>
      <c r="AF247" s="219"/>
      <c r="AG247" s="219"/>
      <c r="AH247" s="219"/>
      <c r="AI247" s="219"/>
      <c r="AJ247" s="219"/>
      <c r="AK247" s="219"/>
      <c r="AL247" s="219"/>
      <c r="AM247" s="219"/>
      <c r="AN247" s="219"/>
      <c r="AO247" s="219"/>
      <c r="AP247" s="220"/>
      <c r="AQ247" s="10"/>
      <c r="AR247" s="10"/>
      <c r="AS247" s="10"/>
      <c r="AT247" s="10"/>
      <c r="AU247" s="10"/>
      <c r="AV247" s="10"/>
      <c r="AW247" s="10"/>
      <c r="AX247" s="10"/>
      <c r="AY247" s="10"/>
      <c r="AZ247" s="10"/>
      <c r="BA247" s="10"/>
      <c r="BB247" s="10"/>
      <c r="BC247" s="10"/>
      <c r="BD247" s="10"/>
    </row>
    <row r="248" spans="1:56" ht="15" customHeight="1" x14ac:dyDescent="0.2">
      <c r="A248" s="1"/>
      <c r="B248" s="218"/>
      <c r="C248" s="219"/>
      <c r="D248" s="219"/>
      <c r="E248" s="219"/>
      <c r="F248" s="219"/>
      <c r="G248" s="219"/>
      <c r="H248" s="219"/>
      <c r="I248" s="219"/>
      <c r="J248" s="219"/>
      <c r="K248" s="219"/>
      <c r="L248" s="219"/>
      <c r="M248" s="219"/>
      <c r="N248" s="219"/>
      <c r="O248" s="219"/>
      <c r="P248" s="219"/>
      <c r="Q248" s="219"/>
      <c r="R248" s="219"/>
      <c r="S248" s="219"/>
      <c r="T248" s="219"/>
      <c r="U248" s="219"/>
      <c r="V248" s="219"/>
      <c r="W248" s="219"/>
      <c r="X248" s="219"/>
      <c r="Y248" s="219"/>
      <c r="Z248" s="219"/>
      <c r="AA248" s="219"/>
      <c r="AB248" s="219"/>
      <c r="AC248" s="219"/>
      <c r="AD248" s="219"/>
      <c r="AE248" s="219"/>
      <c r="AF248" s="219"/>
      <c r="AG248" s="219"/>
      <c r="AH248" s="219"/>
      <c r="AI248" s="219"/>
      <c r="AJ248" s="219"/>
      <c r="AK248" s="219"/>
      <c r="AL248" s="219"/>
      <c r="AM248" s="219"/>
      <c r="AN248" s="219"/>
      <c r="AO248" s="219"/>
      <c r="AP248" s="220"/>
      <c r="AQ248" s="10"/>
      <c r="AR248" s="10"/>
      <c r="AS248" s="10"/>
      <c r="AT248" s="10"/>
      <c r="AU248" s="10"/>
      <c r="AV248" s="10"/>
      <c r="AW248" s="10"/>
      <c r="AX248" s="10"/>
      <c r="AY248" s="10"/>
      <c r="AZ248" s="10"/>
      <c r="BA248" s="10"/>
      <c r="BB248" s="10"/>
      <c r="BC248" s="10"/>
      <c r="BD248" s="10"/>
    </row>
    <row r="249" spans="1:56" ht="15" customHeight="1" x14ac:dyDescent="0.2">
      <c r="A249" s="1"/>
      <c r="B249" s="221"/>
      <c r="C249" s="222"/>
      <c r="D249" s="222"/>
      <c r="E249" s="222"/>
      <c r="F249" s="222"/>
      <c r="G249" s="222"/>
      <c r="H249" s="222"/>
      <c r="I249" s="222"/>
      <c r="J249" s="222"/>
      <c r="K249" s="222"/>
      <c r="L249" s="222"/>
      <c r="M249" s="222"/>
      <c r="N249" s="222"/>
      <c r="O249" s="222"/>
      <c r="P249" s="222"/>
      <c r="Q249" s="222"/>
      <c r="R249" s="222"/>
      <c r="S249" s="222"/>
      <c r="T249" s="222"/>
      <c r="U249" s="222"/>
      <c r="V249" s="222"/>
      <c r="W249" s="222"/>
      <c r="X249" s="222"/>
      <c r="Y249" s="222"/>
      <c r="Z249" s="222"/>
      <c r="AA249" s="222"/>
      <c r="AB249" s="222"/>
      <c r="AC249" s="222"/>
      <c r="AD249" s="222"/>
      <c r="AE249" s="222"/>
      <c r="AF249" s="222"/>
      <c r="AG249" s="222"/>
      <c r="AH249" s="222"/>
      <c r="AI249" s="222"/>
      <c r="AJ249" s="222"/>
      <c r="AK249" s="222"/>
      <c r="AL249" s="222"/>
      <c r="AM249" s="222"/>
      <c r="AN249" s="222"/>
      <c r="AO249" s="222"/>
      <c r="AP249" s="223"/>
      <c r="AQ249" s="10"/>
      <c r="AR249" s="10"/>
      <c r="AS249" s="10"/>
      <c r="AT249" s="10"/>
      <c r="AU249" s="10"/>
      <c r="AV249" s="10"/>
      <c r="AW249" s="10"/>
      <c r="AX249" s="10"/>
      <c r="AY249" s="10"/>
      <c r="AZ249" s="10"/>
      <c r="BA249" s="10"/>
      <c r="BB249" s="10"/>
      <c r="BC249" s="10"/>
      <c r="BD249" s="10"/>
    </row>
    <row r="250" spans="1:56" ht="2.25" customHeight="1" x14ac:dyDescent="0.2">
      <c r="A250" s="1"/>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c r="AR250" s="10"/>
      <c r="AS250" s="10"/>
      <c r="AT250" s="10"/>
      <c r="AU250" s="10"/>
      <c r="AV250" s="10"/>
      <c r="AW250" s="10"/>
      <c r="AX250" s="10"/>
      <c r="AY250" s="10"/>
      <c r="AZ250" s="10"/>
      <c r="BA250" s="10"/>
      <c r="BB250" s="10"/>
      <c r="BC250" s="10"/>
      <c r="BD250" s="10"/>
    </row>
    <row r="251" spans="1:56" ht="15" customHeight="1" x14ac:dyDescent="0.2">
      <c r="A251" s="107"/>
      <c r="B251" s="107"/>
      <c r="C251" s="107"/>
      <c r="D251" s="107"/>
      <c r="E251" s="107"/>
      <c r="F251" s="107"/>
      <c r="G251" s="107"/>
      <c r="H251" s="107"/>
      <c r="I251" s="107"/>
      <c r="J251" s="107"/>
      <c r="K251" s="107"/>
      <c r="L251" s="107"/>
      <c r="M251" s="107"/>
      <c r="N251" s="107"/>
      <c r="O251" s="107"/>
      <c r="P251" s="107"/>
      <c r="Q251" s="107"/>
      <c r="R251" s="107"/>
      <c r="S251" s="107"/>
      <c r="T251" s="107"/>
      <c r="U251" s="107"/>
      <c r="V251" s="107"/>
      <c r="W251" s="107"/>
      <c r="X251" s="107"/>
      <c r="Y251" s="107"/>
      <c r="Z251" s="107"/>
      <c r="AA251" s="107"/>
      <c r="AB251" s="107"/>
      <c r="AC251" s="107"/>
      <c r="AD251" s="107"/>
      <c r="AE251" s="107"/>
      <c r="AF251" s="107"/>
      <c r="AG251" s="107"/>
      <c r="AH251" s="107"/>
      <c r="AI251" s="107"/>
      <c r="AJ251" s="107"/>
      <c r="AK251" s="107"/>
      <c r="AL251" s="107"/>
      <c r="AM251" s="107"/>
      <c r="AN251" s="107"/>
      <c r="AO251" s="107"/>
      <c r="AP251" s="107"/>
      <c r="AQ251" s="10"/>
      <c r="AR251" s="10"/>
      <c r="AS251" s="10"/>
      <c r="AT251" s="10"/>
      <c r="AU251" s="10"/>
      <c r="AV251" s="10"/>
      <c r="AW251" s="10"/>
      <c r="AX251" s="10"/>
      <c r="AY251" s="10"/>
      <c r="AZ251" s="10"/>
      <c r="BA251" s="10"/>
      <c r="BB251" s="10"/>
      <c r="BC251" s="10"/>
      <c r="BD251" s="10"/>
    </row>
    <row r="252" spans="1:56" ht="15" customHeight="1" x14ac:dyDescent="0.2">
      <c r="A252" s="1">
        <v>25</v>
      </c>
      <c r="B252" s="96" t="s">
        <v>82</v>
      </c>
      <c r="C252" s="96"/>
      <c r="D252" s="96"/>
      <c r="E252" s="96"/>
      <c r="F252" s="96"/>
      <c r="G252" s="96"/>
      <c r="H252" s="96"/>
      <c r="I252" s="96"/>
      <c r="J252" s="96"/>
      <c r="K252" s="96"/>
      <c r="L252" s="96"/>
      <c r="M252" s="96"/>
      <c r="N252" s="96"/>
      <c r="O252" s="96"/>
      <c r="P252" s="96"/>
      <c r="Q252" s="96"/>
      <c r="R252" s="96"/>
      <c r="S252" s="96"/>
      <c r="T252" s="96"/>
      <c r="U252" s="96"/>
      <c r="V252" s="96"/>
      <c r="W252" s="96"/>
      <c r="X252" s="96"/>
      <c r="Y252" s="96"/>
      <c r="Z252" s="96"/>
      <c r="AA252" s="96"/>
      <c r="AB252" s="96"/>
      <c r="AC252" s="96"/>
      <c r="AD252" s="96"/>
      <c r="AE252" s="96"/>
      <c r="AF252" s="96"/>
      <c r="AG252" s="96"/>
      <c r="AH252" s="96"/>
      <c r="AI252" s="96"/>
      <c r="AJ252" s="96"/>
      <c r="AK252" s="96"/>
      <c r="AL252" s="96"/>
      <c r="AM252" s="96"/>
      <c r="AN252" s="96"/>
      <c r="AO252" s="96"/>
      <c r="AP252" s="96"/>
      <c r="AQ252" s="10"/>
      <c r="AR252" s="10"/>
      <c r="AS252" s="10"/>
      <c r="AT252" s="10"/>
      <c r="AU252" s="10"/>
      <c r="AV252" s="10"/>
      <c r="AW252" s="10"/>
      <c r="AX252" s="10"/>
      <c r="AY252" s="10"/>
      <c r="AZ252" s="10"/>
      <c r="BA252" s="10"/>
      <c r="BB252" s="10"/>
      <c r="BC252" s="10"/>
      <c r="BD252" s="10"/>
    </row>
    <row r="253" spans="1:56" ht="15" customHeight="1" x14ac:dyDescent="0.2">
      <c r="A253" s="1"/>
      <c r="B253" s="224" t="s">
        <v>239</v>
      </c>
      <c r="C253" s="224"/>
      <c r="D253" s="224"/>
      <c r="E253" s="224"/>
      <c r="F253" s="224"/>
      <c r="G253" s="224"/>
      <c r="H253" s="224"/>
      <c r="I253" s="224"/>
      <c r="J253" s="224"/>
      <c r="K253" s="224"/>
      <c r="L253" s="224"/>
      <c r="M253" s="224"/>
      <c r="N253" s="224"/>
      <c r="O253" s="224"/>
      <c r="P253" s="224"/>
      <c r="Q253" s="224"/>
      <c r="R253" s="224"/>
      <c r="S253" s="224"/>
      <c r="T253" s="224"/>
      <c r="U253" s="224"/>
      <c r="V253" s="224"/>
      <c r="W253" s="224"/>
      <c r="X253" s="224"/>
      <c r="Y253" s="224"/>
      <c r="Z253" s="224"/>
      <c r="AA253" s="224"/>
      <c r="AB253" s="224"/>
      <c r="AC253" s="224"/>
      <c r="AD253" s="224"/>
      <c r="AE253" s="224"/>
      <c r="AF253" s="224"/>
      <c r="AG253" s="224"/>
      <c r="AH253" s="224"/>
      <c r="AI253" s="224"/>
      <c r="AJ253" s="224"/>
      <c r="AK253" s="224"/>
      <c r="AL253" s="224"/>
      <c r="AM253" s="224"/>
      <c r="AN253" s="224"/>
      <c r="AO253" s="224"/>
      <c r="AP253" s="224"/>
      <c r="AQ253" s="10"/>
      <c r="AR253" s="10"/>
      <c r="AS253" s="10"/>
      <c r="AT253" s="10"/>
      <c r="AU253" s="10"/>
      <c r="AV253" s="10"/>
      <c r="AW253" s="10"/>
      <c r="AX253" s="10"/>
      <c r="AY253" s="10"/>
      <c r="AZ253" s="10"/>
      <c r="BA253" s="10"/>
      <c r="BB253" s="10"/>
      <c r="BC253" s="10"/>
      <c r="BD253" s="10"/>
    </row>
    <row r="254" spans="1:56" ht="2.25" customHeight="1" x14ac:dyDescent="0.2">
      <c r="A254" s="1"/>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c r="AR254" s="10"/>
      <c r="AS254" s="10"/>
      <c r="AT254" s="10"/>
      <c r="AU254" s="10"/>
      <c r="AV254" s="10"/>
      <c r="AW254" s="10"/>
      <c r="AX254" s="10"/>
      <c r="AY254" s="10"/>
      <c r="AZ254" s="10"/>
      <c r="BA254" s="10"/>
      <c r="BB254" s="10"/>
      <c r="BC254" s="10"/>
      <c r="BD254" s="10"/>
    </row>
    <row r="255" spans="1:56" ht="15" customHeight="1" x14ac:dyDescent="0.2">
      <c r="A255" s="1"/>
      <c r="B255" s="215"/>
      <c r="C255" s="225"/>
      <c r="D255" s="225"/>
      <c r="E255" s="225"/>
      <c r="F255" s="225"/>
      <c r="G255" s="225"/>
      <c r="H255" s="225"/>
      <c r="I255" s="225"/>
      <c r="J255" s="225"/>
      <c r="K255" s="225"/>
      <c r="L255" s="225"/>
      <c r="M255" s="225"/>
      <c r="N255" s="225"/>
      <c r="O255" s="225"/>
      <c r="P255" s="225"/>
      <c r="Q255" s="225"/>
      <c r="R255" s="225"/>
      <c r="S255" s="225"/>
      <c r="T255" s="225"/>
      <c r="U255" s="225"/>
      <c r="V255" s="225"/>
      <c r="W255" s="225"/>
      <c r="X255" s="225"/>
      <c r="Y255" s="225"/>
      <c r="Z255" s="225"/>
      <c r="AA255" s="225"/>
      <c r="AB255" s="225"/>
      <c r="AC255" s="225"/>
      <c r="AD255" s="225"/>
      <c r="AE255" s="225"/>
      <c r="AF255" s="225"/>
      <c r="AG255" s="225"/>
      <c r="AH255" s="225"/>
      <c r="AI255" s="225"/>
      <c r="AJ255" s="225"/>
      <c r="AK255" s="225"/>
      <c r="AL255" s="225"/>
      <c r="AM255" s="225"/>
      <c r="AN255" s="225"/>
      <c r="AO255" s="225"/>
      <c r="AP255" s="226"/>
      <c r="AQ255" s="10"/>
      <c r="AR255" s="10"/>
      <c r="AS255" s="10"/>
      <c r="AT255" s="10"/>
      <c r="AU255" s="10"/>
      <c r="AV255" s="10"/>
      <c r="AW255" s="10"/>
      <c r="AX255" s="10"/>
      <c r="AY255" s="10"/>
      <c r="AZ255" s="10"/>
      <c r="BA255" s="10"/>
      <c r="BB255" s="10"/>
      <c r="BC255" s="10"/>
      <c r="BD255" s="10"/>
    </row>
    <row r="256" spans="1:56" ht="15" customHeight="1" x14ac:dyDescent="0.2">
      <c r="A256" s="1"/>
      <c r="B256" s="227"/>
      <c r="C256" s="228"/>
      <c r="D256" s="228"/>
      <c r="E256" s="228"/>
      <c r="F256" s="228"/>
      <c r="G256" s="228"/>
      <c r="H256" s="228"/>
      <c r="I256" s="228"/>
      <c r="J256" s="228"/>
      <c r="K256" s="228"/>
      <c r="L256" s="228"/>
      <c r="M256" s="228"/>
      <c r="N256" s="228"/>
      <c r="O256" s="228"/>
      <c r="P256" s="228"/>
      <c r="Q256" s="228"/>
      <c r="R256" s="228"/>
      <c r="S256" s="228"/>
      <c r="T256" s="228"/>
      <c r="U256" s="228"/>
      <c r="V256" s="228"/>
      <c r="W256" s="228"/>
      <c r="X256" s="228"/>
      <c r="Y256" s="228"/>
      <c r="Z256" s="228"/>
      <c r="AA256" s="228"/>
      <c r="AB256" s="228"/>
      <c r="AC256" s="228"/>
      <c r="AD256" s="228"/>
      <c r="AE256" s="228"/>
      <c r="AF256" s="228"/>
      <c r="AG256" s="228"/>
      <c r="AH256" s="228"/>
      <c r="AI256" s="228"/>
      <c r="AJ256" s="228"/>
      <c r="AK256" s="228"/>
      <c r="AL256" s="228"/>
      <c r="AM256" s="228"/>
      <c r="AN256" s="228"/>
      <c r="AO256" s="228"/>
      <c r="AP256" s="229"/>
      <c r="AQ256" s="10"/>
      <c r="AR256" s="10"/>
      <c r="AS256" s="10"/>
      <c r="AT256" s="10"/>
      <c r="AU256" s="10"/>
      <c r="AV256" s="10"/>
      <c r="AW256" s="10"/>
      <c r="AX256" s="10"/>
      <c r="AY256" s="10"/>
      <c r="AZ256" s="10"/>
      <c r="BA256" s="10"/>
      <c r="BB256" s="10"/>
      <c r="BC256" s="10"/>
      <c r="BD256" s="10"/>
    </row>
    <row r="257" spans="1:56" ht="15" customHeight="1" x14ac:dyDescent="0.2">
      <c r="A257" s="1"/>
      <c r="B257" s="227"/>
      <c r="C257" s="228"/>
      <c r="D257" s="228"/>
      <c r="E257" s="228"/>
      <c r="F257" s="228"/>
      <c r="G257" s="228"/>
      <c r="H257" s="228"/>
      <c r="I257" s="228"/>
      <c r="J257" s="228"/>
      <c r="K257" s="228"/>
      <c r="L257" s="228"/>
      <c r="M257" s="228"/>
      <c r="N257" s="228"/>
      <c r="O257" s="228"/>
      <c r="P257" s="228"/>
      <c r="Q257" s="228"/>
      <c r="R257" s="228"/>
      <c r="S257" s="228"/>
      <c r="T257" s="228"/>
      <c r="U257" s="228"/>
      <c r="V257" s="228"/>
      <c r="W257" s="228"/>
      <c r="X257" s="228"/>
      <c r="Y257" s="228"/>
      <c r="Z257" s="228"/>
      <c r="AA257" s="228"/>
      <c r="AB257" s="228"/>
      <c r="AC257" s="228"/>
      <c r="AD257" s="228"/>
      <c r="AE257" s="228"/>
      <c r="AF257" s="228"/>
      <c r="AG257" s="228"/>
      <c r="AH257" s="228"/>
      <c r="AI257" s="228"/>
      <c r="AJ257" s="228"/>
      <c r="AK257" s="228"/>
      <c r="AL257" s="228"/>
      <c r="AM257" s="228"/>
      <c r="AN257" s="228"/>
      <c r="AO257" s="228"/>
      <c r="AP257" s="229"/>
      <c r="AQ257" s="10"/>
      <c r="AR257" s="10"/>
      <c r="AS257" s="10"/>
      <c r="AT257" s="10"/>
      <c r="AU257" s="10"/>
      <c r="AV257" s="10"/>
      <c r="AW257" s="10"/>
      <c r="AX257" s="10"/>
      <c r="AY257" s="10"/>
      <c r="AZ257" s="10"/>
      <c r="BA257" s="10"/>
      <c r="BB257" s="10"/>
      <c r="BC257" s="10"/>
      <c r="BD257" s="10"/>
    </row>
    <row r="258" spans="1:56" ht="15" customHeight="1" x14ac:dyDescent="0.2">
      <c r="A258" s="1"/>
      <c r="B258" s="227"/>
      <c r="C258" s="228"/>
      <c r="D258" s="228"/>
      <c r="E258" s="228"/>
      <c r="F258" s="228"/>
      <c r="G258" s="228"/>
      <c r="H258" s="228"/>
      <c r="I258" s="228"/>
      <c r="J258" s="228"/>
      <c r="K258" s="228"/>
      <c r="L258" s="228"/>
      <c r="M258" s="228"/>
      <c r="N258" s="228"/>
      <c r="O258" s="228"/>
      <c r="P258" s="228"/>
      <c r="Q258" s="228"/>
      <c r="R258" s="228"/>
      <c r="S258" s="228"/>
      <c r="T258" s="228"/>
      <c r="U258" s="228"/>
      <c r="V258" s="228"/>
      <c r="W258" s="228"/>
      <c r="X258" s="228"/>
      <c r="Y258" s="228"/>
      <c r="Z258" s="228"/>
      <c r="AA258" s="228"/>
      <c r="AB258" s="228"/>
      <c r="AC258" s="228"/>
      <c r="AD258" s="228"/>
      <c r="AE258" s="228"/>
      <c r="AF258" s="228"/>
      <c r="AG258" s="228"/>
      <c r="AH258" s="228"/>
      <c r="AI258" s="228"/>
      <c r="AJ258" s="228"/>
      <c r="AK258" s="228"/>
      <c r="AL258" s="228"/>
      <c r="AM258" s="228"/>
      <c r="AN258" s="228"/>
      <c r="AO258" s="228"/>
      <c r="AP258" s="229"/>
      <c r="AQ258" s="10"/>
      <c r="AR258" s="10"/>
      <c r="AS258" s="10"/>
      <c r="AT258" s="10"/>
      <c r="AU258" s="10"/>
      <c r="AV258" s="10"/>
      <c r="AW258" s="10"/>
      <c r="AX258" s="10"/>
      <c r="AY258" s="10"/>
      <c r="AZ258" s="10"/>
      <c r="BA258" s="10"/>
      <c r="BB258" s="10"/>
      <c r="BC258" s="10"/>
      <c r="BD258" s="10"/>
    </row>
    <row r="259" spans="1:56" ht="15" customHeight="1" x14ac:dyDescent="0.2">
      <c r="A259" s="1"/>
      <c r="B259" s="227"/>
      <c r="C259" s="228"/>
      <c r="D259" s="228"/>
      <c r="E259" s="228"/>
      <c r="F259" s="228"/>
      <c r="G259" s="228"/>
      <c r="H259" s="228"/>
      <c r="I259" s="228"/>
      <c r="J259" s="228"/>
      <c r="K259" s="228"/>
      <c r="L259" s="228"/>
      <c r="M259" s="228"/>
      <c r="N259" s="228"/>
      <c r="O259" s="228"/>
      <c r="P259" s="228"/>
      <c r="Q259" s="228"/>
      <c r="R259" s="228"/>
      <c r="S259" s="228"/>
      <c r="T259" s="228"/>
      <c r="U259" s="228"/>
      <c r="V259" s="228"/>
      <c r="W259" s="228"/>
      <c r="X259" s="228"/>
      <c r="Y259" s="228"/>
      <c r="Z259" s="228"/>
      <c r="AA259" s="228"/>
      <c r="AB259" s="228"/>
      <c r="AC259" s="228"/>
      <c r="AD259" s="228"/>
      <c r="AE259" s="228"/>
      <c r="AF259" s="228"/>
      <c r="AG259" s="228"/>
      <c r="AH259" s="228"/>
      <c r="AI259" s="228"/>
      <c r="AJ259" s="228"/>
      <c r="AK259" s="228"/>
      <c r="AL259" s="228"/>
      <c r="AM259" s="228"/>
      <c r="AN259" s="228"/>
      <c r="AO259" s="228"/>
      <c r="AP259" s="229"/>
      <c r="AQ259" s="10"/>
      <c r="AR259" s="10"/>
      <c r="AS259" s="10"/>
      <c r="AT259" s="10"/>
      <c r="AU259" s="10"/>
      <c r="AV259" s="10"/>
      <c r="AW259" s="10"/>
      <c r="AX259" s="10"/>
      <c r="AY259" s="10"/>
      <c r="AZ259" s="10"/>
      <c r="BA259" s="10"/>
      <c r="BB259" s="10"/>
      <c r="BC259" s="10"/>
      <c r="BD259" s="10"/>
    </row>
    <row r="260" spans="1:56" ht="15" customHeight="1" x14ac:dyDescent="0.2">
      <c r="A260" s="1"/>
      <c r="B260" s="227"/>
      <c r="C260" s="228"/>
      <c r="D260" s="228"/>
      <c r="E260" s="228"/>
      <c r="F260" s="228"/>
      <c r="G260" s="228"/>
      <c r="H260" s="228"/>
      <c r="I260" s="228"/>
      <c r="J260" s="228"/>
      <c r="K260" s="228"/>
      <c r="L260" s="228"/>
      <c r="M260" s="228"/>
      <c r="N260" s="228"/>
      <c r="O260" s="228"/>
      <c r="P260" s="228"/>
      <c r="Q260" s="228"/>
      <c r="R260" s="228"/>
      <c r="S260" s="228"/>
      <c r="T260" s="228"/>
      <c r="U260" s="228"/>
      <c r="V260" s="228"/>
      <c r="W260" s="228"/>
      <c r="X260" s="228"/>
      <c r="Y260" s="228"/>
      <c r="Z260" s="228"/>
      <c r="AA260" s="228"/>
      <c r="AB260" s="228"/>
      <c r="AC260" s="228"/>
      <c r="AD260" s="228"/>
      <c r="AE260" s="228"/>
      <c r="AF260" s="228"/>
      <c r="AG260" s="228"/>
      <c r="AH260" s="228"/>
      <c r="AI260" s="228"/>
      <c r="AJ260" s="228"/>
      <c r="AK260" s="228"/>
      <c r="AL260" s="228"/>
      <c r="AM260" s="228"/>
      <c r="AN260" s="228"/>
      <c r="AO260" s="228"/>
      <c r="AP260" s="229"/>
      <c r="AQ260" s="10"/>
      <c r="AR260" s="10"/>
      <c r="AS260" s="10"/>
      <c r="AT260" s="10"/>
      <c r="AU260" s="10"/>
      <c r="AV260" s="10"/>
      <c r="AW260" s="10"/>
      <c r="AX260" s="10"/>
      <c r="AY260" s="10"/>
      <c r="AZ260" s="10"/>
      <c r="BA260" s="10"/>
      <c r="BB260" s="10"/>
      <c r="BC260" s="10"/>
      <c r="BD260" s="10"/>
    </row>
    <row r="261" spans="1:56" ht="15" customHeight="1" x14ac:dyDescent="0.2">
      <c r="A261" s="1"/>
      <c r="B261" s="227"/>
      <c r="C261" s="228"/>
      <c r="D261" s="228"/>
      <c r="E261" s="228"/>
      <c r="F261" s="228"/>
      <c r="G261" s="228"/>
      <c r="H261" s="228"/>
      <c r="I261" s="228"/>
      <c r="J261" s="228"/>
      <c r="K261" s="228"/>
      <c r="L261" s="228"/>
      <c r="M261" s="228"/>
      <c r="N261" s="228"/>
      <c r="O261" s="228"/>
      <c r="P261" s="228"/>
      <c r="Q261" s="228"/>
      <c r="R261" s="228"/>
      <c r="S261" s="228"/>
      <c r="T261" s="228"/>
      <c r="U261" s="228"/>
      <c r="V261" s="228"/>
      <c r="W261" s="228"/>
      <c r="X261" s="228"/>
      <c r="Y261" s="228"/>
      <c r="Z261" s="228"/>
      <c r="AA261" s="228"/>
      <c r="AB261" s="228"/>
      <c r="AC261" s="228"/>
      <c r="AD261" s="228"/>
      <c r="AE261" s="228"/>
      <c r="AF261" s="228"/>
      <c r="AG261" s="228"/>
      <c r="AH261" s="228"/>
      <c r="AI261" s="228"/>
      <c r="AJ261" s="228"/>
      <c r="AK261" s="228"/>
      <c r="AL261" s="228"/>
      <c r="AM261" s="228"/>
      <c r="AN261" s="228"/>
      <c r="AO261" s="228"/>
      <c r="AP261" s="229"/>
      <c r="AQ261" s="10"/>
      <c r="AR261" s="10"/>
      <c r="AS261" s="10"/>
      <c r="AT261" s="10"/>
      <c r="AU261" s="10"/>
      <c r="AV261" s="10"/>
      <c r="AW261" s="10"/>
      <c r="AX261" s="10"/>
      <c r="AY261" s="10"/>
      <c r="AZ261" s="10"/>
      <c r="BA261" s="10"/>
      <c r="BB261" s="10"/>
      <c r="BC261" s="10"/>
      <c r="BD261" s="10"/>
    </row>
    <row r="262" spans="1:56" ht="15" customHeight="1" x14ac:dyDescent="0.2">
      <c r="A262" s="1"/>
      <c r="B262" s="227"/>
      <c r="C262" s="228"/>
      <c r="D262" s="228"/>
      <c r="E262" s="228"/>
      <c r="F262" s="228"/>
      <c r="G262" s="228"/>
      <c r="H262" s="228"/>
      <c r="I262" s="228"/>
      <c r="J262" s="228"/>
      <c r="K262" s="228"/>
      <c r="L262" s="228"/>
      <c r="M262" s="228"/>
      <c r="N262" s="228"/>
      <c r="O262" s="228"/>
      <c r="P262" s="228"/>
      <c r="Q262" s="228"/>
      <c r="R262" s="228"/>
      <c r="S262" s="228"/>
      <c r="T262" s="228"/>
      <c r="U262" s="228"/>
      <c r="V262" s="228"/>
      <c r="W262" s="228"/>
      <c r="X262" s="228"/>
      <c r="Y262" s="228"/>
      <c r="Z262" s="228"/>
      <c r="AA262" s="228"/>
      <c r="AB262" s="228"/>
      <c r="AC262" s="228"/>
      <c r="AD262" s="228"/>
      <c r="AE262" s="228"/>
      <c r="AF262" s="228"/>
      <c r="AG262" s="228"/>
      <c r="AH262" s="228"/>
      <c r="AI262" s="228"/>
      <c r="AJ262" s="228"/>
      <c r="AK262" s="228"/>
      <c r="AL262" s="228"/>
      <c r="AM262" s="228"/>
      <c r="AN262" s="228"/>
      <c r="AO262" s="228"/>
      <c r="AP262" s="229"/>
      <c r="AQ262" s="10"/>
      <c r="AR262" s="10"/>
      <c r="AS262" s="10"/>
      <c r="AT262" s="10"/>
      <c r="AU262" s="10"/>
      <c r="AV262" s="10"/>
      <c r="AW262" s="10"/>
      <c r="AX262" s="10"/>
      <c r="AY262" s="10"/>
      <c r="AZ262" s="10"/>
      <c r="BA262" s="10"/>
      <c r="BB262" s="10"/>
      <c r="BC262" s="10"/>
      <c r="BD262" s="10"/>
    </row>
    <row r="263" spans="1:56" ht="15" customHeight="1" x14ac:dyDescent="0.2">
      <c r="A263" s="1"/>
      <c r="B263" s="227"/>
      <c r="C263" s="228"/>
      <c r="D263" s="228"/>
      <c r="E263" s="228"/>
      <c r="F263" s="228"/>
      <c r="G263" s="228"/>
      <c r="H263" s="228"/>
      <c r="I263" s="228"/>
      <c r="J263" s="228"/>
      <c r="K263" s="228"/>
      <c r="L263" s="228"/>
      <c r="M263" s="228"/>
      <c r="N263" s="228"/>
      <c r="O263" s="228"/>
      <c r="P263" s="228"/>
      <c r="Q263" s="228"/>
      <c r="R263" s="228"/>
      <c r="S263" s="228"/>
      <c r="T263" s="228"/>
      <c r="U263" s="228"/>
      <c r="V263" s="228"/>
      <c r="W263" s="228"/>
      <c r="X263" s="228"/>
      <c r="Y263" s="228"/>
      <c r="Z263" s="228"/>
      <c r="AA263" s="228"/>
      <c r="AB263" s="228"/>
      <c r="AC263" s="228"/>
      <c r="AD263" s="228"/>
      <c r="AE263" s="228"/>
      <c r="AF263" s="228"/>
      <c r="AG263" s="228"/>
      <c r="AH263" s="228"/>
      <c r="AI263" s="228"/>
      <c r="AJ263" s="228"/>
      <c r="AK263" s="228"/>
      <c r="AL263" s="228"/>
      <c r="AM263" s="228"/>
      <c r="AN263" s="228"/>
      <c r="AO263" s="228"/>
      <c r="AP263" s="229"/>
      <c r="AQ263" s="10"/>
      <c r="AR263" s="10"/>
      <c r="AS263" s="10"/>
      <c r="AT263" s="10"/>
      <c r="AU263" s="10"/>
      <c r="AV263" s="10"/>
      <c r="AW263" s="10"/>
      <c r="AX263" s="10"/>
      <c r="AY263" s="10"/>
      <c r="AZ263" s="10"/>
      <c r="BA263" s="10"/>
      <c r="BB263" s="10"/>
      <c r="BC263" s="10"/>
      <c r="BD263" s="10"/>
    </row>
    <row r="264" spans="1:56" ht="15" customHeight="1" x14ac:dyDescent="0.2">
      <c r="A264" s="1"/>
      <c r="B264" s="227"/>
      <c r="C264" s="228"/>
      <c r="D264" s="228"/>
      <c r="E264" s="228"/>
      <c r="F264" s="228"/>
      <c r="G264" s="228"/>
      <c r="H264" s="228"/>
      <c r="I264" s="228"/>
      <c r="J264" s="228"/>
      <c r="K264" s="228"/>
      <c r="L264" s="228"/>
      <c r="M264" s="228"/>
      <c r="N264" s="228"/>
      <c r="O264" s="228"/>
      <c r="P264" s="228"/>
      <c r="Q264" s="228"/>
      <c r="R264" s="228"/>
      <c r="S264" s="228"/>
      <c r="T264" s="228"/>
      <c r="U264" s="228"/>
      <c r="V264" s="228"/>
      <c r="W264" s="228"/>
      <c r="X264" s="228"/>
      <c r="Y264" s="228"/>
      <c r="Z264" s="228"/>
      <c r="AA264" s="228"/>
      <c r="AB264" s="228"/>
      <c r="AC264" s="228"/>
      <c r="AD264" s="228"/>
      <c r="AE264" s="228"/>
      <c r="AF264" s="228"/>
      <c r="AG264" s="228"/>
      <c r="AH264" s="228"/>
      <c r="AI264" s="228"/>
      <c r="AJ264" s="228"/>
      <c r="AK264" s="228"/>
      <c r="AL264" s="228"/>
      <c r="AM264" s="228"/>
      <c r="AN264" s="228"/>
      <c r="AO264" s="228"/>
      <c r="AP264" s="229"/>
      <c r="AQ264" s="10"/>
      <c r="AR264" s="10"/>
      <c r="AS264" s="10"/>
      <c r="AT264" s="10"/>
      <c r="AU264" s="10"/>
      <c r="AV264" s="10"/>
      <c r="AW264" s="10"/>
      <c r="AX264" s="10"/>
      <c r="AY264" s="10"/>
      <c r="AZ264" s="10"/>
      <c r="BA264" s="10"/>
      <c r="BB264" s="10"/>
      <c r="BC264" s="10"/>
      <c r="BD264" s="10"/>
    </row>
    <row r="265" spans="1:56" ht="15" customHeight="1" x14ac:dyDescent="0.2">
      <c r="A265" s="1"/>
      <c r="B265" s="227"/>
      <c r="C265" s="228"/>
      <c r="D265" s="228"/>
      <c r="E265" s="228"/>
      <c r="F265" s="228"/>
      <c r="G265" s="228"/>
      <c r="H265" s="228"/>
      <c r="I265" s="228"/>
      <c r="J265" s="228"/>
      <c r="K265" s="228"/>
      <c r="L265" s="228"/>
      <c r="M265" s="228"/>
      <c r="N265" s="228"/>
      <c r="O265" s="228"/>
      <c r="P265" s="228"/>
      <c r="Q265" s="228"/>
      <c r="R265" s="228"/>
      <c r="S265" s="228"/>
      <c r="T265" s="228"/>
      <c r="U265" s="228"/>
      <c r="V265" s="228"/>
      <c r="W265" s="228"/>
      <c r="X265" s="228"/>
      <c r="Y265" s="228"/>
      <c r="Z265" s="228"/>
      <c r="AA265" s="228"/>
      <c r="AB265" s="228"/>
      <c r="AC265" s="228"/>
      <c r="AD265" s="228"/>
      <c r="AE265" s="228"/>
      <c r="AF265" s="228"/>
      <c r="AG265" s="228"/>
      <c r="AH265" s="228"/>
      <c r="AI265" s="228"/>
      <c r="AJ265" s="228"/>
      <c r="AK265" s="228"/>
      <c r="AL265" s="228"/>
      <c r="AM265" s="228"/>
      <c r="AN265" s="228"/>
      <c r="AO265" s="228"/>
      <c r="AP265" s="229"/>
      <c r="AQ265" s="10"/>
      <c r="AR265" s="10"/>
      <c r="AS265" s="10"/>
      <c r="AT265" s="10"/>
      <c r="AU265" s="10"/>
      <c r="AV265" s="10"/>
      <c r="AW265" s="10"/>
      <c r="AX265" s="10"/>
      <c r="AY265" s="10"/>
      <c r="AZ265" s="10"/>
      <c r="BA265" s="10"/>
      <c r="BB265" s="10"/>
      <c r="BC265" s="10"/>
      <c r="BD265" s="10"/>
    </row>
    <row r="266" spans="1:56" ht="15" customHeight="1" x14ac:dyDescent="0.2">
      <c r="A266" s="1"/>
      <c r="B266" s="227"/>
      <c r="C266" s="228"/>
      <c r="D266" s="228"/>
      <c r="E266" s="228"/>
      <c r="F266" s="228"/>
      <c r="G266" s="228"/>
      <c r="H266" s="228"/>
      <c r="I266" s="228"/>
      <c r="J266" s="228"/>
      <c r="K266" s="228"/>
      <c r="L266" s="228"/>
      <c r="M266" s="228"/>
      <c r="N266" s="228"/>
      <c r="O266" s="228"/>
      <c r="P266" s="228"/>
      <c r="Q266" s="228"/>
      <c r="R266" s="228"/>
      <c r="S266" s="228"/>
      <c r="T266" s="228"/>
      <c r="U266" s="228"/>
      <c r="V266" s="228"/>
      <c r="W266" s="228"/>
      <c r="X266" s="228"/>
      <c r="Y266" s="228"/>
      <c r="Z266" s="228"/>
      <c r="AA266" s="228"/>
      <c r="AB266" s="228"/>
      <c r="AC266" s="228"/>
      <c r="AD266" s="228"/>
      <c r="AE266" s="228"/>
      <c r="AF266" s="228"/>
      <c r="AG266" s="228"/>
      <c r="AH266" s="228"/>
      <c r="AI266" s="228"/>
      <c r="AJ266" s="228"/>
      <c r="AK266" s="228"/>
      <c r="AL266" s="228"/>
      <c r="AM266" s="228"/>
      <c r="AN266" s="228"/>
      <c r="AO266" s="228"/>
      <c r="AP266" s="229"/>
      <c r="AQ266" s="10"/>
      <c r="AR266" s="10"/>
      <c r="AS266" s="10"/>
      <c r="AT266" s="10"/>
      <c r="AU266" s="10"/>
      <c r="AV266" s="10"/>
      <c r="AW266" s="10"/>
      <c r="AX266" s="10"/>
      <c r="AY266" s="10"/>
      <c r="AZ266" s="10"/>
      <c r="BA266" s="10"/>
      <c r="BB266" s="10"/>
      <c r="BC266" s="10"/>
      <c r="BD266" s="10"/>
    </row>
    <row r="267" spans="1:56" ht="15" customHeight="1" x14ac:dyDescent="0.2">
      <c r="A267" s="1"/>
      <c r="B267" s="227"/>
      <c r="C267" s="228"/>
      <c r="D267" s="228"/>
      <c r="E267" s="228"/>
      <c r="F267" s="228"/>
      <c r="G267" s="228"/>
      <c r="H267" s="228"/>
      <c r="I267" s="228"/>
      <c r="J267" s="228"/>
      <c r="K267" s="228"/>
      <c r="L267" s="228"/>
      <c r="M267" s="228"/>
      <c r="N267" s="228"/>
      <c r="O267" s="228"/>
      <c r="P267" s="228"/>
      <c r="Q267" s="228"/>
      <c r="R267" s="228"/>
      <c r="S267" s="228"/>
      <c r="T267" s="228"/>
      <c r="U267" s="228"/>
      <c r="V267" s="228"/>
      <c r="W267" s="228"/>
      <c r="X267" s="228"/>
      <c r="Y267" s="228"/>
      <c r="Z267" s="228"/>
      <c r="AA267" s="228"/>
      <c r="AB267" s="228"/>
      <c r="AC267" s="228"/>
      <c r="AD267" s="228"/>
      <c r="AE267" s="228"/>
      <c r="AF267" s="228"/>
      <c r="AG267" s="228"/>
      <c r="AH267" s="228"/>
      <c r="AI267" s="228"/>
      <c r="AJ267" s="228"/>
      <c r="AK267" s="228"/>
      <c r="AL267" s="228"/>
      <c r="AM267" s="228"/>
      <c r="AN267" s="228"/>
      <c r="AO267" s="228"/>
      <c r="AP267" s="229"/>
      <c r="AQ267" s="10"/>
      <c r="AR267" s="10"/>
      <c r="AS267" s="10"/>
      <c r="AT267" s="10"/>
      <c r="AU267" s="10"/>
      <c r="AV267" s="10"/>
      <c r="AW267" s="10"/>
      <c r="AX267" s="10"/>
      <c r="AY267" s="10"/>
      <c r="AZ267" s="10"/>
      <c r="BA267" s="10"/>
      <c r="BB267" s="10"/>
      <c r="BC267" s="10"/>
      <c r="BD267" s="10"/>
    </row>
    <row r="268" spans="1:56" ht="15" customHeight="1" x14ac:dyDescent="0.2">
      <c r="A268" s="1"/>
      <c r="B268" s="227"/>
      <c r="C268" s="228"/>
      <c r="D268" s="228"/>
      <c r="E268" s="228"/>
      <c r="F268" s="228"/>
      <c r="G268" s="228"/>
      <c r="H268" s="228"/>
      <c r="I268" s="228"/>
      <c r="J268" s="228"/>
      <c r="K268" s="228"/>
      <c r="L268" s="228"/>
      <c r="M268" s="228"/>
      <c r="N268" s="228"/>
      <c r="O268" s="228"/>
      <c r="P268" s="228"/>
      <c r="Q268" s="228"/>
      <c r="R268" s="228"/>
      <c r="S268" s="228"/>
      <c r="T268" s="228"/>
      <c r="U268" s="228"/>
      <c r="V268" s="228"/>
      <c r="W268" s="228"/>
      <c r="X268" s="228"/>
      <c r="Y268" s="228"/>
      <c r="Z268" s="228"/>
      <c r="AA268" s="228"/>
      <c r="AB268" s="228"/>
      <c r="AC268" s="228"/>
      <c r="AD268" s="228"/>
      <c r="AE268" s="228"/>
      <c r="AF268" s="228"/>
      <c r="AG268" s="228"/>
      <c r="AH268" s="228"/>
      <c r="AI268" s="228"/>
      <c r="AJ268" s="228"/>
      <c r="AK268" s="228"/>
      <c r="AL268" s="228"/>
      <c r="AM268" s="228"/>
      <c r="AN268" s="228"/>
      <c r="AO268" s="228"/>
      <c r="AP268" s="229"/>
      <c r="AQ268" s="10"/>
      <c r="AR268" s="10"/>
      <c r="AS268" s="10"/>
      <c r="AT268" s="10"/>
      <c r="AU268" s="10"/>
      <c r="AV268" s="10"/>
      <c r="AW268" s="10"/>
      <c r="AX268" s="10"/>
      <c r="AY268" s="10"/>
      <c r="AZ268" s="10"/>
      <c r="BA268" s="10"/>
      <c r="BB268" s="10"/>
      <c r="BC268" s="10"/>
      <c r="BD268" s="10"/>
    </row>
    <row r="269" spans="1:56" ht="15" customHeight="1" x14ac:dyDescent="0.2">
      <c r="A269" s="1"/>
      <c r="B269" s="230"/>
      <c r="C269" s="231"/>
      <c r="D269" s="231"/>
      <c r="E269" s="231"/>
      <c r="F269" s="231"/>
      <c r="G269" s="231"/>
      <c r="H269" s="231"/>
      <c r="I269" s="231"/>
      <c r="J269" s="231"/>
      <c r="K269" s="231"/>
      <c r="L269" s="231"/>
      <c r="M269" s="231"/>
      <c r="N269" s="231"/>
      <c r="O269" s="231"/>
      <c r="P269" s="231"/>
      <c r="Q269" s="231"/>
      <c r="R269" s="231"/>
      <c r="S269" s="231"/>
      <c r="T269" s="231"/>
      <c r="U269" s="231"/>
      <c r="V269" s="231"/>
      <c r="W269" s="231"/>
      <c r="X269" s="231"/>
      <c r="Y269" s="231"/>
      <c r="Z269" s="231"/>
      <c r="AA269" s="231"/>
      <c r="AB269" s="231"/>
      <c r="AC269" s="231"/>
      <c r="AD269" s="231"/>
      <c r="AE269" s="231"/>
      <c r="AF269" s="231"/>
      <c r="AG269" s="231"/>
      <c r="AH269" s="231"/>
      <c r="AI269" s="231"/>
      <c r="AJ269" s="231"/>
      <c r="AK269" s="231"/>
      <c r="AL269" s="231"/>
      <c r="AM269" s="231"/>
      <c r="AN269" s="231"/>
      <c r="AO269" s="231"/>
      <c r="AP269" s="232"/>
      <c r="AQ269" s="10"/>
      <c r="AR269" s="10"/>
      <c r="AS269" s="10"/>
      <c r="AT269" s="10"/>
      <c r="AU269" s="10"/>
      <c r="AV269" s="10"/>
      <c r="AW269" s="10"/>
      <c r="AX269" s="10"/>
      <c r="AY269" s="10"/>
      <c r="AZ269" s="10"/>
      <c r="BA269" s="10"/>
      <c r="BB269" s="10"/>
      <c r="BC269" s="10"/>
      <c r="BD269" s="10"/>
    </row>
    <row r="270" spans="1:56" ht="15" customHeight="1" x14ac:dyDescent="0.2">
      <c r="A270" s="1"/>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c r="AR270" s="10"/>
      <c r="AS270" s="10"/>
      <c r="AT270" s="10"/>
      <c r="AU270" s="10"/>
      <c r="AV270" s="10"/>
      <c r="AW270" s="10"/>
      <c r="AX270" s="10"/>
      <c r="AY270" s="10"/>
      <c r="AZ270" s="10"/>
      <c r="BA270" s="10"/>
      <c r="BB270" s="10"/>
      <c r="BC270" s="10"/>
      <c r="BD270" s="10"/>
    </row>
    <row r="271" spans="1:56" ht="15" customHeight="1" x14ac:dyDescent="0.2">
      <c r="A271" s="1">
        <v>26</v>
      </c>
      <c r="B271" s="96" t="s">
        <v>240</v>
      </c>
      <c r="C271" s="96"/>
      <c r="D271" s="96"/>
      <c r="E271" s="96"/>
      <c r="F271" s="96"/>
      <c r="G271" s="96"/>
      <c r="H271" s="96"/>
      <c r="I271" s="96"/>
      <c r="J271" s="96"/>
      <c r="K271" s="96"/>
      <c r="L271" s="96"/>
      <c r="M271" s="96"/>
      <c r="N271" s="96"/>
      <c r="O271" s="96"/>
      <c r="P271" s="96"/>
      <c r="Q271" s="96"/>
      <c r="R271" s="96"/>
      <c r="S271" s="96"/>
      <c r="T271" s="96"/>
      <c r="U271" s="96"/>
      <c r="V271" s="96"/>
      <c r="W271" s="96"/>
      <c r="X271" s="96"/>
      <c r="Y271" s="96"/>
      <c r="Z271" s="96"/>
      <c r="AA271" s="96"/>
      <c r="AB271" s="96"/>
      <c r="AC271" s="96"/>
      <c r="AD271" s="96"/>
      <c r="AE271" s="96"/>
      <c r="AF271" s="96"/>
      <c r="AG271" s="96"/>
      <c r="AH271" s="96"/>
      <c r="AI271" s="96"/>
      <c r="AJ271" s="96"/>
      <c r="AK271" s="96"/>
      <c r="AL271" s="96"/>
      <c r="AM271" s="96"/>
      <c r="AN271" s="96"/>
      <c r="AO271" s="96"/>
      <c r="AP271" s="96"/>
      <c r="AQ271" s="10"/>
      <c r="AR271" s="10"/>
      <c r="AS271" s="10"/>
      <c r="AT271" s="10"/>
      <c r="AU271" s="10"/>
      <c r="AV271" s="10"/>
      <c r="AW271" s="10"/>
      <c r="AX271" s="10"/>
      <c r="AY271" s="10"/>
      <c r="AZ271" s="10"/>
      <c r="BA271" s="10"/>
      <c r="BB271" s="10"/>
      <c r="BC271" s="10"/>
      <c r="BD271" s="10"/>
    </row>
    <row r="272" spans="1:56" ht="2.25" customHeight="1" x14ac:dyDescent="0.2">
      <c r="A272" s="1"/>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c r="AR272" s="10"/>
      <c r="AS272" s="10"/>
      <c r="AT272" s="10"/>
      <c r="AU272" s="10"/>
      <c r="AV272" s="10"/>
      <c r="AW272" s="10"/>
      <c r="AX272" s="10"/>
      <c r="AY272" s="10"/>
      <c r="AZ272" s="10"/>
      <c r="BA272" s="10"/>
      <c r="BB272" s="10"/>
      <c r="BC272" s="10"/>
      <c r="BD272" s="10"/>
    </row>
    <row r="273" spans="1:56" ht="15" customHeight="1" x14ac:dyDescent="0.2">
      <c r="A273" s="1"/>
      <c r="B273" s="97" t="s">
        <v>54</v>
      </c>
      <c r="C273" s="97"/>
      <c r="D273" s="233"/>
      <c r="E273" s="45"/>
      <c r="F273" s="45"/>
      <c r="G273" s="23"/>
      <c r="H273" s="97" t="s">
        <v>55</v>
      </c>
      <c r="I273" s="233"/>
      <c r="J273" s="45"/>
      <c r="K273" s="45"/>
      <c r="L273" s="45"/>
      <c r="M273" s="45"/>
      <c r="N273" s="76"/>
      <c r="O273" s="46"/>
      <c r="P273" s="46"/>
      <c r="Q273" s="46"/>
      <c r="R273" s="46"/>
      <c r="S273" s="46"/>
      <c r="T273" s="46"/>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c r="AR273" s="10"/>
      <c r="AS273" s="10"/>
      <c r="AT273" s="10"/>
      <c r="AU273" s="10"/>
      <c r="AV273" s="10"/>
      <c r="AW273" s="10"/>
      <c r="AX273" s="10"/>
      <c r="AY273" s="10"/>
      <c r="AZ273" s="10"/>
      <c r="BA273" s="10"/>
      <c r="BB273" s="10"/>
      <c r="BC273" s="10"/>
      <c r="BD273" s="10"/>
    </row>
    <row r="274" spans="1:56" ht="15" customHeight="1" x14ac:dyDescent="0.2">
      <c r="A274" s="1"/>
      <c r="B274" s="10"/>
      <c r="C274" s="10"/>
      <c r="D274" s="23"/>
      <c r="E274" s="46"/>
      <c r="F274" s="46"/>
      <c r="G274" s="23"/>
      <c r="H274" s="10"/>
      <c r="I274" s="23"/>
      <c r="J274" s="47"/>
      <c r="K274" s="47"/>
      <c r="L274" s="47"/>
      <c r="M274" s="46"/>
      <c r="N274" s="46"/>
      <c r="O274" s="46"/>
      <c r="P274" s="46"/>
      <c r="Q274" s="46"/>
      <c r="R274" s="46"/>
      <c r="S274" s="46"/>
      <c r="T274" s="46"/>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c r="AR274" s="10"/>
      <c r="AS274" s="10"/>
      <c r="AT274" s="10"/>
      <c r="AU274" s="10"/>
      <c r="AV274" s="10"/>
      <c r="AW274" s="10"/>
      <c r="AX274" s="10"/>
      <c r="AY274" s="10"/>
      <c r="AZ274" s="10"/>
      <c r="BA274" s="10"/>
      <c r="BB274" s="10"/>
      <c r="BC274" s="10"/>
      <c r="BD274" s="10"/>
    </row>
    <row r="275" spans="1:56" ht="15" customHeight="1" x14ac:dyDescent="0.2">
      <c r="A275" s="1">
        <v>27</v>
      </c>
      <c r="B275" s="150" t="s">
        <v>241</v>
      </c>
      <c r="C275" s="150"/>
      <c r="D275" s="150"/>
      <c r="E275" s="150"/>
      <c r="F275" s="150"/>
      <c r="G275" s="150"/>
      <c r="H275" s="150"/>
      <c r="I275" s="150"/>
      <c r="J275" s="150"/>
      <c r="K275" s="150"/>
      <c r="L275" s="150"/>
      <c r="M275" s="150"/>
      <c r="N275" s="150"/>
      <c r="O275" s="150"/>
      <c r="P275" s="150"/>
      <c r="Q275" s="150"/>
      <c r="R275" s="150"/>
      <c r="S275" s="150"/>
      <c r="T275" s="150"/>
      <c r="U275" s="150"/>
      <c r="V275" s="150"/>
      <c r="W275" s="150"/>
      <c r="X275" s="150"/>
      <c r="Y275" s="150"/>
      <c r="Z275" s="150"/>
      <c r="AA275" s="150"/>
      <c r="AB275" s="150"/>
      <c r="AC275" s="150"/>
      <c r="AD275" s="150"/>
      <c r="AE275" s="150"/>
      <c r="AF275" s="150"/>
      <c r="AG275" s="150"/>
      <c r="AH275" s="150"/>
      <c r="AI275" s="150"/>
      <c r="AJ275" s="150"/>
      <c r="AK275" s="150"/>
      <c r="AL275" s="150"/>
      <c r="AM275" s="150"/>
      <c r="AN275" s="150"/>
      <c r="AO275" s="150"/>
      <c r="AP275" s="150"/>
      <c r="AQ275" s="10"/>
      <c r="AR275" s="10"/>
      <c r="AS275" s="10"/>
      <c r="AT275" s="10"/>
      <c r="AU275" s="10"/>
      <c r="AV275" s="10"/>
      <c r="AW275" s="10"/>
      <c r="AX275" s="10"/>
      <c r="AY275" s="10"/>
      <c r="AZ275" s="10"/>
      <c r="BA275" s="10"/>
      <c r="BB275" s="10"/>
      <c r="BC275" s="10"/>
      <c r="BD275" s="10"/>
    </row>
    <row r="276" spans="1:56" ht="2.25" customHeight="1" x14ac:dyDescent="0.2">
      <c r="A276" s="1"/>
      <c r="B276" s="10"/>
      <c r="C276" s="10"/>
      <c r="D276" s="23"/>
      <c r="E276" s="46"/>
      <c r="F276" s="46"/>
      <c r="G276" s="23"/>
      <c r="H276" s="10"/>
      <c r="I276" s="23"/>
      <c r="J276" s="47"/>
      <c r="K276" s="47"/>
      <c r="L276" s="47"/>
      <c r="M276" s="46"/>
      <c r="N276" s="46"/>
      <c r="O276" s="46"/>
      <c r="P276" s="46"/>
      <c r="Q276" s="46"/>
      <c r="R276" s="46"/>
      <c r="S276" s="46"/>
      <c r="T276" s="46"/>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c r="AR276" s="10"/>
      <c r="AS276" s="10"/>
      <c r="AT276" s="10"/>
      <c r="AU276" s="10"/>
      <c r="AV276" s="10"/>
      <c r="AW276" s="10"/>
      <c r="AX276" s="10"/>
      <c r="AY276" s="10"/>
      <c r="AZ276" s="10"/>
      <c r="BA276" s="10"/>
      <c r="BB276" s="10"/>
      <c r="BC276" s="10"/>
      <c r="BD276" s="10"/>
    </row>
    <row r="277" spans="1:56" ht="15" customHeight="1" x14ac:dyDescent="0.2">
      <c r="A277" s="1"/>
      <c r="B277" s="224" t="s">
        <v>242</v>
      </c>
      <c r="C277" s="149"/>
      <c r="D277" s="149"/>
      <c r="E277" s="149"/>
      <c r="F277" s="149"/>
      <c r="G277" s="149"/>
      <c r="H277" s="149"/>
      <c r="I277" s="149"/>
      <c r="J277" s="149"/>
      <c r="K277" s="149"/>
      <c r="L277" s="149"/>
      <c r="M277" s="149"/>
      <c r="N277" s="149"/>
      <c r="O277" s="149"/>
      <c r="P277" s="149"/>
      <c r="Q277" s="149"/>
      <c r="R277" s="149"/>
      <c r="S277" s="149"/>
      <c r="T277" s="149"/>
      <c r="U277" s="149"/>
      <c r="V277" s="149"/>
      <c r="W277" s="149"/>
      <c r="X277" s="149"/>
      <c r="Y277" s="149"/>
      <c r="Z277" s="149"/>
      <c r="AA277" s="149"/>
      <c r="AB277" s="149"/>
      <c r="AC277" s="149"/>
      <c r="AD277" s="149"/>
      <c r="AE277" s="149"/>
      <c r="AF277" s="149"/>
      <c r="AG277" s="149"/>
      <c r="AH277" s="149"/>
      <c r="AI277" s="149"/>
      <c r="AJ277" s="149"/>
      <c r="AK277" s="149"/>
      <c r="AL277" s="149"/>
      <c r="AM277" s="149"/>
      <c r="AN277" s="149"/>
      <c r="AO277" s="149"/>
      <c r="AP277" s="149"/>
      <c r="AQ277" s="10"/>
      <c r="AR277" s="10"/>
      <c r="AS277" s="10"/>
      <c r="AT277" s="10"/>
      <c r="AU277" s="10"/>
      <c r="AV277" s="10"/>
      <c r="AW277" s="10"/>
      <c r="AX277" s="10"/>
      <c r="AY277" s="10"/>
      <c r="AZ277" s="10"/>
      <c r="BA277" s="10"/>
      <c r="BB277" s="10"/>
      <c r="BC277" s="10"/>
      <c r="BD277" s="10"/>
    </row>
    <row r="278" spans="1:56" ht="2.25" customHeight="1" x14ac:dyDescent="0.2">
      <c r="A278" s="1"/>
      <c r="B278" s="10"/>
      <c r="C278" s="10"/>
      <c r="D278" s="23"/>
      <c r="E278" s="46"/>
      <c r="F278" s="46"/>
      <c r="G278" s="23"/>
      <c r="H278" s="10"/>
      <c r="I278" s="23"/>
      <c r="J278" s="47"/>
      <c r="K278" s="47"/>
      <c r="L278" s="47"/>
      <c r="M278" s="46"/>
      <c r="N278" s="46"/>
      <c r="O278" s="46"/>
      <c r="P278" s="46"/>
      <c r="Q278" s="46"/>
      <c r="R278" s="46"/>
      <c r="S278" s="46"/>
      <c r="T278" s="46"/>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c r="AR278" s="10"/>
      <c r="AS278" s="10"/>
      <c r="AT278" s="10"/>
      <c r="AU278" s="10"/>
      <c r="AV278" s="10"/>
      <c r="AW278" s="10"/>
      <c r="AX278" s="10"/>
      <c r="AY278" s="10"/>
      <c r="AZ278" s="10"/>
      <c r="BA278" s="10"/>
      <c r="BB278" s="10"/>
      <c r="BC278" s="10"/>
      <c r="BD278" s="10"/>
    </row>
    <row r="279" spans="1:56" ht="15" customHeight="1" x14ac:dyDescent="0.2">
      <c r="A279" s="1"/>
      <c r="B279" s="202"/>
      <c r="C279" s="202"/>
      <c r="D279" s="10"/>
      <c r="E279" s="205" t="s">
        <v>243</v>
      </c>
      <c r="F279" s="205"/>
      <c r="G279" s="205"/>
      <c r="H279" s="205"/>
      <c r="I279" s="205"/>
      <c r="J279" s="47"/>
      <c r="K279" s="47"/>
      <c r="L279" s="47"/>
      <c r="M279" s="46"/>
      <c r="N279" s="46"/>
      <c r="O279" s="46"/>
      <c r="P279" s="46"/>
      <c r="Q279" s="46"/>
      <c r="R279" s="46"/>
      <c r="S279" s="46"/>
      <c r="T279" s="46"/>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c r="AR279" s="10"/>
      <c r="AS279" s="10"/>
      <c r="AT279" s="10"/>
      <c r="AU279" s="10"/>
      <c r="AV279" s="10"/>
      <c r="AW279" s="10"/>
      <c r="AX279" s="10"/>
      <c r="AY279" s="10"/>
      <c r="AZ279" s="10"/>
      <c r="BA279" s="10"/>
      <c r="BB279" s="10"/>
      <c r="BC279" s="10"/>
      <c r="BD279" s="10"/>
    </row>
    <row r="280" spans="1:56" ht="15" customHeight="1" x14ac:dyDescent="0.2">
      <c r="A280" s="1"/>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c r="AR280" s="10"/>
      <c r="AS280" s="10"/>
      <c r="AT280" s="10"/>
      <c r="AU280" s="10"/>
      <c r="AV280" s="10"/>
      <c r="AW280" s="10"/>
      <c r="AX280" s="10"/>
      <c r="AY280" s="10"/>
      <c r="AZ280" s="10"/>
      <c r="BA280" s="10"/>
      <c r="BB280" s="10"/>
      <c r="BC280" s="10"/>
      <c r="BD280" s="10"/>
    </row>
    <row r="281" spans="1:56" ht="15" customHeight="1" x14ac:dyDescent="0.2">
      <c r="A281" s="1">
        <v>28</v>
      </c>
      <c r="B281" s="99" t="s">
        <v>83</v>
      </c>
      <c r="C281" s="96"/>
      <c r="D281" s="96"/>
      <c r="E281" s="96"/>
      <c r="F281" s="96"/>
      <c r="G281" s="96"/>
      <c r="H281" s="96"/>
      <c r="I281" s="96"/>
      <c r="J281" s="96"/>
      <c r="K281" s="96"/>
      <c r="L281" s="96"/>
      <c r="M281" s="96"/>
      <c r="N281" s="96"/>
      <c r="O281" s="96"/>
      <c r="P281" s="96"/>
      <c r="Q281" s="96"/>
      <c r="R281" s="96"/>
      <c r="S281" s="96"/>
      <c r="T281" s="96"/>
      <c r="U281" s="96"/>
      <c r="V281" s="96"/>
      <c r="W281" s="96"/>
      <c r="X281" s="96"/>
      <c r="Y281" s="96"/>
      <c r="Z281" s="96"/>
      <c r="AA281" s="96"/>
      <c r="AB281" s="96"/>
      <c r="AC281" s="96"/>
      <c r="AD281" s="96"/>
      <c r="AE281" s="96"/>
      <c r="AF281" s="96"/>
      <c r="AG281" s="96"/>
      <c r="AH281" s="96"/>
      <c r="AI281" s="96"/>
      <c r="AJ281" s="96"/>
      <c r="AK281" s="96"/>
      <c r="AL281" s="96"/>
      <c r="AM281" s="96"/>
      <c r="AN281" s="96"/>
      <c r="AO281" s="96"/>
      <c r="AP281" s="96"/>
      <c r="AQ281" s="10"/>
      <c r="AR281" s="10"/>
      <c r="AS281" s="10"/>
      <c r="AT281" s="10"/>
      <c r="AU281" s="10"/>
      <c r="AV281" s="10"/>
      <c r="AW281" s="10"/>
      <c r="AX281" s="10"/>
      <c r="AY281" s="10"/>
      <c r="AZ281" s="10"/>
      <c r="BA281" s="10"/>
      <c r="BB281" s="10"/>
      <c r="BC281" s="10"/>
      <c r="BD281" s="10"/>
    </row>
    <row r="282" spans="1:56" ht="2.25" customHeight="1" x14ac:dyDescent="0.2">
      <c r="A282" s="1"/>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c r="AR282" s="10"/>
      <c r="AS282" s="10"/>
      <c r="AT282" s="10"/>
      <c r="AU282" s="10"/>
      <c r="AV282" s="10"/>
      <c r="AW282" s="10"/>
      <c r="AX282" s="10"/>
      <c r="AY282" s="10"/>
      <c r="AZ282" s="10"/>
      <c r="BA282" s="10"/>
      <c r="BB282" s="10"/>
      <c r="BC282" s="10"/>
      <c r="BD282" s="10"/>
    </row>
    <row r="283" spans="1:56" ht="15" customHeight="1" x14ac:dyDescent="0.2">
      <c r="A283" s="1"/>
      <c r="B283" s="10"/>
      <c r="C283" s="21" t="s">
        <v>244</v>
      </c>
      <c r="D283" s="21"/>
      <c r="E283" s="21"/>
      <c r="F283" s="21"/>
      <c r="G283" s="21"/>
      <c r="H283" s="21"/>
      <c r="I283" s="21"/>
      <c r="J283" s="21"/>
      <c r="K283" s="21"/>
      <c r="L283" s="21"/>
      <c r="M283" s="21"/>
      <c r="N283" s="21"/>
      <c r="O283" s="21"/>
      <c r="P283" s="21"/>
      <c r="Q283" s="21"/>
      <c r="R283" s="21"/>
      <c r="S283" s="21"/>
      <c r="T283" s="21"/>
      <c r="U283" s="21"/>
      <c r="V283" s="21"/>
      <c r="W283" s="137"/>
      <c r="X283" s="138"/>
      <c r="Y283" s="138"/>
      <c r="Z283" s="138"/>
      <c r="AA283" s="138"/>
      <c r="AB283" s="138"/>
      <c r="AC283" s="138"/>
      <c r="AD283" s="138"/>
      <c r="AE283" s="139"/>
      <c r="AF283" s="97" t="s">
        <v>84</v>
      </c>
      <c r="AG283" s="97"/>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row>
    <row r="284" spans="1:56" ht="2.25" customHeight="1" x14ac:dyDescent="0.2">
      <c r="A284" s="1"/>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row>
    <row r="285" spans="1:56" ht="15" customHeight="1" x14ac:dyDescent="0.2">
      <c r="A285" s="1"/>
      <c r="B285" s="95" t="s">
        <v>85</v>
      </c>
      <c r="C285" s="95"/>
      <c r="D285" s="95"/>
      <c r="E285" s="95"/>
      <c r="F285" s="95"/>
      <c r="G285" s="95"/>
      <c r="H285" s="95"/>
      <c r="I285" s="95"/>
      <c r="J285" s="95"/>
      <c r="K285" s="95"/>
      <c r="L285" s="95"/>
      <c r="M285" s="95"/>
      <c r="N285" s="95"/>
      <c r="O285" s="95"/>
      <c r="P285" s="95"/>
      <c r="Q285" s="95"/>
      <c r="R285" s="95"/>
      <c r="S285" s="95"/>
      <c r="T285" s="95"/>
      <c r="U285" s="95"/>
      <c r="V285" s="95"/>
      <c r="W285" s="95"/>
      <c r="X285" s="95"/>
      <c r="Y285" s="95"/>
      <c r="Z285" s="95"/>
      <c r="AA285" s="95"/>
      <c r="AB285" s="95"/>
      <c r="AC285" s="95"/>
      <c r="AD285" s="95"/>
      <c r="AE285" s="95"/>
      <c r="AF285" s="95"/>
      <c r="AG285" s="95"/>
      <c r="AH285" s="95"/>
      <c r="AI285" s="95"/>
      <c r="AJ285" s="95"/>
      <c r="AK285" s="95"/>
      <c r="AL285" s="95"/>
      <c r="AM285" s="95"/>
      <c r="AN285" s="95"/>
      <c r="AO285" s="95"/>
      <c r="AP285" s="95"/>
      <c r="AQ285" s="10"/>
      <c r="AR285" s="10"/>
      <c r="AS285" s="10"/>
      <c r="AT285" s="10"/>
      <c r="AU285" s="10"/>
      <c r="AV285" s="10"/>
      <c r="AW285" s="10"/>
      <c r="AX285" s="10"/>
      <c r="AY285" s="10"/>
      <c r="AZ285" s="10"/>
      <c r="BA285" s="10"/>
      <c r="BB285" s="10"/>
      <c r="BC285" s="10"/>
      <c r="BD285" s="10"/>
    </row>
    <row r="286" spans="1:56" ht="2.25" customHeight="1" x14ac:dyDescent="0.2">
      <c r="A286" s="1"/>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c r="AR286" s="10"/>
      <c r="AS286" s="10"/>
      <c r="AT286" s="10"/>
      <c r="AU286" s="10"/>
      <c r="AV286" s="10"/>
      <c r="AW286" s="10"/>
      <c r="AX286" s="10"/>
      <c r="AY286" s="10"/>
      <c r="AZ286" s="10"/>
      <c r="BA286" s="10"/>
      <c r="BB286" s="10"/>
      <c r="BC286" s="10"/>
      <c r="BD286" s="10"/>
    </row>
    <row r="287" spans="1:56" ht="15" customHeight="1" x14ac:dyDescent="0.2">
      <c r="A287" s="1"/>
      <c r="B287" s="10"/>
      <c r="C287" s="97" t="s">
        <v>32</v>
      </c>
      <c r="D287" s="97"/>
      <c r="E287" s="97"/>
      <c r="F287" s="97"/>
      <c r="G287" s="97"/>
      <c r="H287" s="97"/>
      <c r="I287" s="97"/>
      <c r="J287" s="97"/>
      <c r="K287" s="97"/>
      <c r="L287" s="97"/>
      <c r="M287" s="97"/>
      <c r="N287" s="97"/>
      <c r="O287" s="97"/>
      <c r="P287" s="97"/>
      <c r="Q287" s="97"/>
      <c r="R287" s="97"/>
      <c r="S287" s="97"/>
      <c r="T287" s="97"/>
      <c r="U287" s="97"/>
      <c r="V287" s="97"/>
      <c r="W287" s="97"/>
      <c r="X287" s="97"/>
      <c r="Y287" s="97"/>
      <c r="Z287" s="97"/>
      <c r="AA287" s="97"/>
      <c r="AB287" s="97"/>
      <c r="AC287" s="97"/>
      <c r="AD287" s="97"/>
      <c r="AE287" s="97"/>
      <c r="AF287" s="97"/>
      <c r="AG287" s="97"/>
      <c r="AH287" s="97"/>
      <c r="AI287" s="97"/>
      <c r="AJ287" s="97"/>
      <c r="AK287" s="97"/>
      <c r="AL287" s="97"/>
      <c r="AM287" s="97"/>
      <c r="AN287" s="97"/>
      <c r="AO287" s="97"/>
      <c r="AP287" s="97"/>
      <c r="AQ287" s="10"/>
      <c r="AR287" s="10"/>
      <c r="AS287" s="10"/>
      <c r="AT287" s="10"/>
      <c r="AU287" s="10"/>
      <c r="AV287" s="10"/>
      <c r="AW287" s="10"/>
      <c r="AX287" s="10"/>
      <c r="AY287" s="10"/>
      <c r="AZ287" s="10"/>
      <c r="BA287" s="10"/>
      <c r="BB287" s="10"/>
      <c r="BC287" s="10"/>
      <c r="BD287" s="10"/>
    </row>
    <row r="288" spans="1:56" ht="15" customHeight="1" x14ac:dyDescent="0.2">
      <c r="A288" s="1"/>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c r="AW288" s="10"/>
      <c r="AX288" s="10"/>
      <c r="AY288" s="10"/>
      <c r="AZ288" s="10"/>
      <c r="BA288" s="10"/>
      <c r="BB288" s="10"/>
      <c r="BC288" s="10"/>
      <c r="BD288" s="10"/>
    </row>
    <row r="289" spans="1:56" ht="15" customHeight="1" x14ac:dyDescent="0.2">
      <c r="A289" s="48">
        <v>29</v>
      </c>
      <c r="B289" s="211" t="s">
        <v>86</v>
      </c>
      <c r="C289" s="211"/>
      <c r="D289" s="211"/>
      <c r="E289" s="211"/>
      <c r="F289" s="211"/>
      <c r="G289" s="211"/>
      <c r="H289" s="211"/>
      <c r="I289" s="211"/>
      <c r="J289" s="211"/>
      <c r="K289" s="211"/>
      <c r="L289" s="211"/>
      <c r="M289" s="211"/>
      <c r="N289" s="211"/>
      <c r="O289" s="211"/>
      <c r="P289" s="211"/>
      <c r="Q289" s="211"/>
      <c r="R289" s="211"/>
      <c r="S289" s="211"/>
      <c r="T289" s="211"/>
      <c r="U289" s="211"/>
      <c r="V289" s="211"/>
      <c r="W289" s="211"/>
      <c r="X289" s="211"/>
      <c r="Y289" s="211"/>
      <c r="Z289" s="211"/>
      <c r="AA289" s="211"/>
      <c r="AB289" s="211"/>
      <c r="AC289" s="211"/>
      <c r="AD289" s="211"/>
      <c r="AE289" s="211"/>
      <c r="AF289" s="211"/>
      <c r="AG289" s="211"/>
      <c r="AH289" s="211"/>
      <c r="AI289" s="211"/>
      <c r="AJ289" s="211"/>
      <c r="AK289" s="211"/>
      <c r="AL289" s="211"/>
      <c r="AM289" s="211"/>
      <c r="AN289" s="211"/>
      <c r="AO289" s="211"/>
      <c r="AP289" s="211"/>
      <c r="AQ289" s="10"/>
      <c r="AR289" s="10"/>
      <c r="AS289" s="10"/>
      <c r="AT289" s="10"/>
      <c r="AU289" s="10"/>
      <c r="AV289" s="10"/>
      <c r="AW289" s="10"/>
      <c r="AX289" s="10"/>
      <c r="AY289" s="10"/>
      <c r="AZ289" s="10"/>
      <c r="BA289" s="10"/>
      <c r="BB289" s="10"/>
      <c r="BC289" s="10"/>
      <c r="BD289" s="10"/>
    </row>
    <row r="290" spans="1:56" ht="2.25" customHeight="1" x14ac:dyDescent="0.2">
      <c r="A290" s="48"/>
      <c r="B290" s="211"/>
      <c r="C290" s="211"/>
      <c r="D290" s="211"/>
      <c r="E290" s="211"/>
      <c r="F290" s="211"/>
      <c r="G290" s="211"/>
      <c r="H290" s="211"/>
      <c r="I290" s="211"/>
      <c r="J290" s="211"/>
      <c r="K290" s="211"/>
      <c r="L290" s="211"/>
      <c r="M290" s="211"/>
      <c r="N290" s="211"/>
      <c r="O290" s="211"/>
      <c r="P290" s="211"/>
      <c r="Q290" s="211"/>
      <c r="R290" s="211"/>
      <c r="S290" s="211"/>
      <c r="T290" s="211"/>
      <c r="U290" s="211"/>
      <c r="V290" s="211"/>
      <c r="W290" s="211"/>
      <c r="X290" s="211"/>
      <c r="Y290" s="211"/>
      <c r="Z290" s="211"/>
      <c r="AA290" s="211"/>
      <c r="AB290" s="211"/>
      <c r="AC290" s="211"/>
      <c r="AD290" s="211"/>
      <c r="AE290" s="211"/>
      <c r="AF290" s="211"/>
      <c r="AG290" s="211"/>
      <c r="AH290" s="211"/>
      <c r="AI290" s="211"/>
      <c r="AJ290" s="211"/>
      <c r="AK290" s="211"/>
      <c r="AL290" s="211"/>
      <c r="AM290" s="211"/>
      <c r="AN290" s="211"/>
      <c r="AO290" s="211"/>
      <c r="AP290" s="211"/>
      <c r="AQ290" s="10"/>
      <c r="AR290" s="10"/>
      <c r="AS290" s="10"/>
      <c r="AT290" s="10"/>
      <c r="AU290" s="10"/>
      <c r="AV290" s="10"/>
      <c r="AW290" s="10"/>
      <c r="AX290" s="10"/>
      <c r="AY290" s="10"/>
      <c r="AZ290" s="10"/>
      <c r="BA290" s="10"/>
      <c r="BB290" s="10"/>
      <c r="BC290" s="10"/>
      <c r="BD290" s="10"/>
    </row>
    <row r="291" spans="1:56" ht="15" customHeight="1" x14ac:dyDescent="0.2">
      <c r="A291" s="1"/>
      <c r="B291" s="10"/>
      <c r="C291" s="97" t="s">
        <v>245</v>
      </c>
      <c r="D291" s="97"/>
      <c r="E291" s="97"/>
      <c r="F291" s="97"/>
      <c r="G291" s="97"/>
      <c r="H291" s="97"/>
      <c r="I291" s="97"/>
      <c r="J291" s="97"/>
      <c r="K291" s="97"/>
      <c r="L291" s="97"/>
      <c r="M291" s="97"/>
      <c r="N291" s="97"/>
      <c r="O291" s="97"/>
      <c r="P291" s="97"/>
      <c r="Q291" s="97"/>
      <c r="R291" s="97"/>
      <c r="S291" s="97"/>
      <c r="T291" s="97"/>
      <c r="U291" s="97"/>
      <c r="V291" s="97"/>
      <c r="W291" s="97"/>
      <c r="X291" s="97"/>
      <c r="Y291" s="97"/>
      <c r="Z291" s="97"/>
      <c r="AA291" s="97"/>
      <c r="AB291" s="97"/>
      <c r="AC291" s="97"/>
      <c r="AD291" s="97"/>
      <c r="AE291" s="97"/>
      <c r="AF291" s="97"/>
      <c r="AG291" s="97"/>
      <c r="AH291" s="97"/>
      <c r="AI291" s="97"/>
      <c r="AJ291" s="97"/>
      <c r="AK291" s="97"/>
      <c r="AL291" s="97"/>
      <c r="AM291" s="97"/>
      <c r="AN291" s="97"/>
      <c r="AO291" s="97"/>
      <c r="AP291" s="97"/>
      <c r="AQ291" s="10"/>
      <c r="AR291" s="10"/>
      <c r="AS291" s="10"/>
      <c r="AT291" s="10"/>
      <c r="AU291" s="10"/>
      <c r="AV291" s="10"/>
      <c r="AW291" s="10"/>
      <c r="AX291" s="10"/>
      <c r="AY291" s="10"/>
      <c r="AZ291" s="10"/>
      <c r="BA291" s="10"/>
      <c r="BB291" s="10"/>
      <c r="BC291" s="10"/>
      <c r="BD291" s="10"/>
    </row>
    <row r="292" spans="1:56" ht="2.25" customHeight="1" x14ac:dyDescent="0.2">
      <c r="A292" s="1"/>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c r="AR292" s="10"/>
      <c r="AS292" s="10"/>
      <c r="AT292" s="10"/>
      <c r="AU292" s="10"/>
      <c r="AV292" s="10"/>
      <c r="AW292" s="10"/>
      <c r="AX292" s="10"/>
      <c r="AY292" s="10"/>
      <c r="AZ292" s="10"/>
      <c r="BA292" s="10"/>
      <c r="BB292" s="10"/>
      <c r="BC292" s="10"/>
      <c r="BD292" s="10"/>
    </row>
    <row r="293" spans="1:56" ht="15" customHeight="1" x14ac:dyDescent="0.2">
      <c r="A293" s="1"/>
      <c r="B293" s="10"/>
      <c r="C293" s="97" t="s">
        <v>246</v>
      </c>
      <c r="D293" s="97"/>
      <c r="E293" s="97"/>
      <c r="F293" s="97"/>
      <c r="G293" s="97"/>
      <c r="H293" s="97"/>
      <c r="I293" s="97"/>
      <c r="J293" s="97"/>
      <c r="K293" s="97"/>
      <c r="L293" s="97"/>
      <c r="M293" s="97"/>
      <c r="N293" s="97"/>
      <c r="O293" s="97"/>
      <c r="P293" s="97"/>
      <c r="Q293" s="97"/>
      <c r="R293" s="97"/>
      <c r="S293" s="97"/>
      <c r="T293" s="97"/>
      <c r="U293" s="97"/>
      <c r="V293" s="97"/>
      <c r="W293" s="97"/>
      <c r="X293" s="97"/>
      <c r="Y293" s="97"/>
      <c r="Z293" s="97"/>
      <c r="AA293" s="97"/>
      <c r="AB293" s="97"/>
      <c r="AC293" s="97"/>
      <c r="AD293" s="97"/>
      <c r="AE293" s="97"/>
      <c r="AF293" s="97"/>
      <c r="AG293" s="97"/>
      <c r="AH293" s="97"/>
      <c r="AI293" s="97"/>
      <c r="AJ293" s="97"/>
      <c r="AK293" s="97"/>
      <c r="AL293" s="97"/>
      <c r="AM293" s="97"/>
      <c r="AN293" s="97"/>
      <c r="AO293" s="97"/>
      <c r="AP293" s="97"/>
      <c r="AQ293" s="10"/>
      <c r="AR293" s="10"/>
      <c r="AS293" s="10"/>
      <c r="AT293" s="10"/>
      <c r="AU293" s="10"/>
      <c r="AV293" s="10"/>
      <c r="AW293" s="10"/>
      <c r="AX293" s="10"/>
      <c r="AY293" s="10"/>
      <c r="AZ293" s="10"/>
      <c r="BA293" s="10"/>
      <c r="BB293" s="10"/>
      <c r="BC293" s="10"/>
      <c r="BD293" s="10"/>
    </row>
    <row r="294" spans="1:56" ht="15" customHeight="1" x14ac:dyDescent="0.2">
      <c r="A294" s="1"/>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c r="AR294" s="10"/>
      <c r="AS294" s="10"/>
      <c r="AT294" s="10"/>
      <c r="AU294" s="10"/>
      <c r="AV294" s="10"/>
      <c r="AW294" s="10"/>
      <c r="AX294" s="10"/>
      <c r="AY294" s="10"/>
      <c r="AZ294" s="10"/>
      <c r="BA294" s="10"/>
      <c r="BB294" s="10"/>
      <c r="BC294" s="10"/>
      <c r="BD294" s="10"/>
    </row>
    <row r="295" spans="1:56" ht="15" customHeight="1" x14ac:dyDescent="0.2">
      <c r="A295" s="1">
        <v>30</v>
      </c>
      <c r="B295" s="96" t="s">
        <v>87</v>
      </c>
      <c r="C295" s="97"/>
      <c r="D295" s="97"/>
      <c r="E295" s="97"/>
      <c r="F295" s="97"/>
      <c r="G295" s="97"/>
      <c r="H295" s="97"/>
      <c r="I295" s="97"/>
      <c r="J295" s="97"/>
      <c r="K295" s="97"/>
      <c r="L295" s="97"/>
      <c r="M295" s="97"/>
      <c r="N295" s="97"/>
      <c r="O295" s="97"/>
      <c r="P295" s="97"/>
      <c r="Q295" s="97"/>
      <c r="R295" s="97"/>
      <c r="S295" s="97"/>
      <c r="T295" s="97"/>
      <c r="U295" s="97"/>
      <c r="V295" s="97"/>
      <c r="W295" s="97"/>
      <c r="X295" s="97"/>
      <c r="Y295" s="97"/>
      <c r="Z295" s="97"/>
      <c r="AA295" s="97"/>
      <c r="AB295" s="97"/>
      <c r="AC295" s="97"/>
      <c r="AD295" s="97"/>
      <c r="AE295" s="97"/>
      <c r="AF295" s="97"/>
      <c r="AG295" s="97"/>
      <c r="AH295" s="97"/>
      <c r="AI295" s="97"/>
      <c r="AJ295" s="97"/>
      <c r="AK295" s="97"/>
      <c r="AL295" s="97"/>
      <c r="AM295" s="97"/>
      <c r="AN295" s="97"/>
      <c r="AO295" s="97"/>
      <c r="AP295" s="97"/>
      <c r="AQ295" s="10"/>
      <c r="AR295" s="10"/>
      <c r="AS295" s="10"/>
      <c r="AT295" s="10"/>
      <c r="AU295" s="10"/>
      <c r="AV295" s="10"/>
      <c r="AW295" s="10"/>
      <c r="AX295" s="10"/>
      <c r="AY295" s="10"/>
      <c r="AZ295" s="10"/>
      <c r="BA295" s="10"/>
      <c r="BB295" s="10"/>
      <c r="BC295" s="10"/>
      <c r="BD295" s="10"/>
    </row>
    <row r="296" spans="1:56" ht="2.25" customHeight="1" x14ac:dyDescent="0.2">
      <c r="A296" s="1"/>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c r="AR296" s="10"/>
      <c r="AS296" s="10"/>
      <c r="AT296" s="10"/>
      <c r="AU296" s="10"/>
      <c r="AV296" s="10"/>
      <c r="AW296" s="10"/>
      <c r="AX296" s="10"/>
      <c r="AY296" s="10"/>
      <c r="AZ296" s="10"/>
      <c r="BA296" s="10"/>
      <c r="BB296" s="10"/>
      <c r="BC296" s="10"/>
      <c r="BD296" s="10"/>
    </row>
    <row r="297" spans="1:56" ht="15" customHeight="1" x14ac:dyDescent="0.2">
      <c r="A297" s="1"/>
      <c r="B297" s="10"/>
      <c r="C297" s="97" t="s">
        <v>88</v>
      </c>
      <c r="D297" s="97"/>
      <c r="E297" s="97"/>
      <c r="F297" s="97"/>
      <c r="G297" s="97"/>
      <c r="H297" s="97"/>
      <c r="I297" s="97"/>
      <c r="J297" s="97"/>
      <c r="K297" s="97"/>
      <c r="L297" s="97"/>
      <c r="M297" s="97"/>
      <c r="N297" s="97"/>
      <c r="O297" s="97"/>
      <c r="P297" s="97"/>
      <c r="Q297" s="97"/>
      <c r="R297" s="97"/>
      <c r="S297" s="97"/>
      <c r="T297" s="97"/>
      <c r="U297" s="97"/>
      <c r="V297" s="97"/>
      <c r="W297" s="97"/>
      <c r="X297" s="97"/>
      <c r="Y297" s="97"/>
      <c r="Z297" s="97"/>
      <c r="AA297" s="97"/>
      <c r="AB297" s="97"/>
      <c r="AC297" s="97"/>
      <c r="AD297" s="97"/>
      <c r="AE297" s="97"/>
      <c r="AF297" s="97"/>
      <c r="AG297" s="97"/>
      <c r="AH297" s="97"/>
      <c r="AI297" s="97"/>
      <c r="AJ297" s="97"/>
      <c r="AK297" s="97"/>
      <c r="AL297" s="97"/>
      <c r="AM297" s="97"/>
      <c r="AN297" s="97"/>
      <c r="AO297" s="97"/>
      <c r="AP297" s="97"/>
      <c r="AQ297" s="10"/>
      <c r="AR297" s="10"/>
      <c r="AS297" s="10"/>
      <c r="AT297" s="10"/>
      <c r="AU297" s="10"/>
      <c r="AV297" s="10"/>
      <c r="AW297" s="10"/>
      <c r="AX297" s="10"/>
      <c r="AY297" s="10"/>
      <c r="AZ297" s="10"/>
      <c r="BA297" s="10"/>
      <c r="BB297" s="10"/>
      <c r="BC297" s="10"/>
      <c r="BD297" s="10"/>
    </row>
    <row r="298" spans="1:56" ht="2.25" customHeight="1" x14ac:dyDescent="0.2">
      <c r="A298" s="1"/>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c r="AR298" s="10"/>
      <c r="AS298" s="10"/>
      <c r="AT298" s="10"/>
      <c r="AU298" s="10"/>
      <c r="AV298" s="10"/>
      <c r="AW298" s="10"/>
      <c r="AX298" s="10"/>
      <c r="AY298" s="10"/>
      <c r="AZ298" s="10"/>
      <c r="BA298" s="10"/>
      <c r="BB298" s="10"/>
      <c r="BC298" s="10"/>
      <c r="BD298" s="10"/>
    </row>
    <row r="299" spans="1:56" ht="15" customHeight="1" x14ac:dyDescent="0.2">
      <c r="A299" s="1"/>
      <c r="B299" s="10"/>
      <c r="C299" s="206" t="s">
        <v>89</v>
      </c>
      <c r="D299" s="206"/>
      <c r="E299" s="206"/>
      <c r="F299" s="206"/>
      <c r="G299" s="206"/>
      <c r="H299" s="206"/>
      <c r="I299" s="206"/>
      <c r="J299" s="206"/>
      <c r="K299" s="206"/>
      <c r="L299" s="206"/>
      <c r="M299" s="206"/>
      <c r="N299" s="206"/>
      <c r="O299" s="206"/>
      <c r="P299" s="206"/>
      <c r="Q299" s="206"/>
      <c r="R299" s="206"/>
      <c r="S299" s="206"/>
      <c r="T299" s="206"/>
      <c r="U299" s="206"/>
      <c r="V299" s="206"/>
      <c r="W299" s="206"/>
      <c r="X299" s="206"/>
      <c r="Y299" s="206"/>
      <c r="Z299" s="206"/>
      <c r="AA299" s="206"/>
      <c r="AB299" s="206"/>
      <c r="AC299" s="206"/>
      <c r="AD299" s="206"/>
      <c r="AE299" s="206"/>
      <c r="AF299" s="206"/>
      <c r="AG299" s="206"/>
      <c r="AH299" s="206"/>
      <c r="AI299" s="206"/>
      <c r="AJ299" s="206"/>
      <c r="AK299" s="206"/>
      <c r="AL299" s="206"/>
      <c r="AM299" s="206"/>
      <c r="AN299" s="206"/>
      <c r="AO299" s="206"/>
      <c r="AP299" s="206"/>
      <c r="AQ299" s="10"/>
      <c r="AR299" s="10"/>
      <c r="AS299" s="10"/>
      <c r="AT299" s="10"/>
      <c r="AU299" s="10"/>
      <c r="AV299" s="10"/>
      <c r="AW299" s="10"/>
      <c r="AX299" s="10"/>
      <c r="AY299" s="10"/>
      <c r="AZ299" s="10"/>
      <c r="BA299" s="10"/>
      <c r="BB299" s="10"/>
      <c r="BC299" s="10"/>
      <c r="BD299" s="10"/>
    </row>
    <row r="300" spans="1:56" ht="2.25" customHeight="1" x14ac:dyDescent="0.2">
      <c r="A300" s="1"/>
      <c r="B300" s="10"/>
      <c r="C300" s="56"/>
      <c r="D300" s="56"/>
      <c r="E300" s="56"/>
      <c r="F300" s="56"/>
      <c r="G300" s="56"/>
      <c r="H300" s="56"/>
      <c r="I300" s="56"/>
      <c r="J300" s="56"/>
      <c r="K300" s="56"/>
      <c r="L300" s="56"/>
      <c r="M300" s="56"/>
      <c r="N300" s="56"/>
      <c r="O300" s="56"/>
      <c r="P300" s="56"/>
      <c r="Q300" s="56"/>
      <c r="R300" s="56"/>
      <c r="S300" s="56"/>
      <c r="T300" s="56"/>
      <c r="U300" s="56"/>
      <c r="V300" s="56"/>
      <c r="W300" s="56"/>
      <c r="X300" s="56"/>
      <c r="Y300" s="56"/>
      <c r="Z300" s="56"/>
      <c r="AA300" s="56"/>
      <c r="AB300" s="56"/>
      <c r="AC300" s="56"/>
      <c r="AD300" s="56"/>
      <c r="AE300" s="56"/>
      <c r="AF300" s="56"/>
      <c r="AG300" s="56"/>
      <c r="AH300" s="56"/>
      <c r="AI300" s="56"/>
      <c r="AJ300" s="56"/>
      <c r="AK300" s="56"/>
      <c r="AL300" s="56"/>
      <c r="AM300" s="56"/>
      <c r="AN300" s="56"/>
      <c r="AO300" s="56"/>
      <c r="AP300" s="56"/>
      <c r="AQ300" s="10"/>
      <c r="AR300" s="10"/>
      <c r="AS300" s="10"/>
      <c r="AT300" s="10"/>
      <c r="AU300" s="10"/>
      <c r="AV300" s="10"/>
      <c r="AW300" s="10"/>
      <c r="AX300" s="10"/>
      <c r="AY300" s="10"/>
      <c r="AZ300" s="10"/>
      <c r="BA300" s="10"/>
      <c r="BB300" s="10"/>
      <c r="BC300" s="10"/>
      <c r="BD300" s="10"/>
    </row>
    <row r="301" spans="1:56" ht="15" customHeight="1" x14ac:dyDescent="0.2">
      <c r="A301" s="1"/>
      <c r="B301" s="10"/>
      <c r="C301" s="206" t="s">
        <v>90</v>
      </c>
      <c r="D301" s="206"/>
      <c r="E301" s="206"/>
      <c r="F301" s="206"/>
      <c r="G301" s="206"/>
      <c r="H301" s="206"/>
      <c r="I301" s="206"/>
      <c r="J301" s="206"/>
      <c r="K301" s="206"/>
      <c r="L301" s="206"/>
      <c r="M301" s="206"/>
      <c r="N301" s="206"/>
      <c r="O301" s="206"/>
      <c r="P301" s="206"/>
      <c r="Q301" s="206"/>
      <c r="R301" s="206"/>
      <c r="S301" s="206"/>
      <c r="T301" s="206"/>
      <c r="U301" s="206"/>
      <c r="V301" s="206"/>
      <c r="W301" s="206"/>
      <c r="X301" s="206"/>
      <c r="Y301" s="206"/>
      <c r="Z301" s="206"/>
      <c r="AA301" s="206"/>
      <c r="AB301" s="206"/>
      <c r="AC301" s="206"/>
      <c r="AD301" s="206"/>
      <c r="AE301" s="206"/>
      <c r="AF301" s="206"/>
      <c r="AG301" s="206"/>
      <c r="AH301" s="206"/>
      <c r="AI301" s="206"/>
      <c r="AJ301" s="206"/>
      <c r="AK301" s="206"/>
      <c r="AL301" s="206"/>
      <c r="AM301" s="206"/>
      <c r="AN301" s="206"/>
      <c r="AO301" s="206"/>
      <c r="AP301" s="206"/>
      <c r="AQ301" s="10"/>
      <c r="AR301" s="10"/>
      <c r="AS301" s="10"/>
      <c r="AT301" s="10"/>
      <c r="AU301" s="10"/>
      <c r="AV301" s="10"/>
      <c r="AW301" s="10"/>
      <c r="AX301" s="10"/>
      <c r="AY301" s="10"/>
      <c r="AZ301" s="10"/>
      <c r="BA301" s="10"/>
      <c r="BB301" s="10"/>
      <c r="BC301" s="10"/>
      <c r="BD301" s="10"/>
    </row>
    <row r="302" spans="1:56" ht="2.25" customHeight="1" x14ac:dyDescent="0.2">
      <c r="A302" s="1"/>
      <c r="B302" s="10"/>
      <c r="C302" s="56"/>
      <c r="D302" s="56"/>
      <c r="E302" s="56"/>
      <c r="F302" s="56"/>
      <c r="G302" s="56"/>
      <c r="H302" s="56"/>
      <c r="I302" s="56"/>
      <c r="J302" s="56"/>
      <c r="K302" s="56"/>
      <c r="L302" s="56"/>
      <c r="M302" s="56"/>
      <c r="N302" s="56"/>
      <c r="O302" s="56"/>
      <c r="P302" s="56"/>
      <c r="Q302" s="56"/>
      <c r="R302" s="56"/>
      <c r="S302" s="56"/>
      <c r="T302" s="56"/>
      <c r="U302" s="56"/>
      <c r="V302" s="56"/>
      <c r="W302" s="56"/>
      <c r="X302" s="56"/>
      <c r="Y302" s="56"/>
      <c r="Z302" s="56"/>
      <c r="AA302" s="56"/>
      <c r="AB302" s="56"/>
      <c r="AC302" s="56"/>
      <c r="AD302" s="56"/>
      <c r="AE302" s="56"/>
      <c r="AF302" s="56"/>
      <c r="AG302" s="56"/>
      <c r="AH302" s="56"/>
      <c r="AI302" s="56"/>
      <c r="AJ302" s="56"/>
      <c r="AK302" s="56"/>
      <c r="AL302" s="56"/>
      <c r="AM302" s="56"/>
      <c r="AN302" s="56"/>
      <c r="AO302" s="56"/>
      <c r="AP302" s="56"/>
      <c r="AQ302" s="10"/>
      <c r="AR302" s="10"/>
      <c r="AS302" s="10"/>
      <c r="AT302" s="10"/>
      <c r="AU302" s="10"/>
      <c r="AV302" s="10"/>
      <c r="AW302" s="10"/>
      <c r="AX302" s="10"/>
      <c r="AY302" s="10"/>
      <c r="AZ302" s="10"/>
      <c r="BA302" s="10"/>
      <c r="BB302" s="10"/>
      <c r="BC302" s="10"/>
      <c r="BD302" s="10"/>
    </row>
    <row r="303" spans="1:56" ht="15" customHeight="1" x14ac:dyDescent="0.2">
      <c r="A303" s="1"/>
      <c r="B303" s="10"/>
      <c r="C303" s="207" t="s">
        <v>247</v>
      </c>
      <c r="D303" s="207"/>
      <c r="E303" s="207"/>
      <c r="F303" s="207"/>
      <c r="G303" s="207"/>
      <c r="H303" s="207"/>
      <c r="I303" s="207"/>
      <c r="J303" s="207"/>
      <c r="K303" s="207"/>
      <c r="L303" s="207"/>
      <c r="M303" s="207"/>
      <c r="N303" s="207"/>
      <c r="O303" s="207"/>
      <c r="P303" s="207"/>
      <c r="Q303" s="207"/>
      <c r="R303" s="207"/>
      <c r="S303" s="207"/>
      <c r="T303" s="207"/>
      <c r="U303" s="207"/>
      <c r="V303" s="207"/>
      <c r="W303" s="207"/>
      <c r="X303" s="207"/>
      <c r="Y303" s="207"/>
      <c r="Z303" s="207"/>
      <c r="AA303" s="207"/>
      <c r="AB303" s="207"/>
      <c r="AC303" s="207"/>
      <c r="AD303" s="207"/>
      <c r="AE303" s="207"/>
      <c r="AF303" s="207"/>
      <c r="AG303" s="207"/>
      <c r="AH303" s="207"/>
      <c r="AI303" s="207"/>
      <c r="AJ303" s="207"/>
      <c r="AK303" s="207"/>
      <c r="AL303" s="207"/>
      <c r="AM303" s="207"/>
      <c r="AN303" s="207"/>
      <c r="AO303" s="207"/>
      <c r="AP303" s="207"/>
      <c r="AQ303" s="10"/>
      <c r="AR303" s="10"/>
      <c r="AS303" s="10"/>
      <c r="AT303" s="10"/>
      <c r="AU303" s="10"/>
      <c r="AV303" s="10"/>
      <c r="AW303" s="10"/>
      <c r="AX303" s="10"/>
      <c r="AY303" s="10"/>
      <c r="AZ303" s="10"/>
      <c r="BA303" s="10"/>
      <c r="BB303" s="10"/>
      <c r="BC303" s="10"/>
      <c r="BD303" s="10"/>
    </row>
    <row r="304" spans="1:56" ht="2.25" customHeight="1" x14ac:dyDescent="0.2">
      <c r="A304" s="1"/>
      <c r="B304" s="10"/>
      <c r="C304" s="56"/>
      <c r="D304" s="56"/>
      <c r="E304" s="56"/>
      <c r="F304" s="56"/>
      <c r="G304" s="56"/>
      <c r="H304" s="56"/>
      <c r="I304" s="56"/>
      <c r="J304" s="56"/>
      <c r="K304" s="56"/>
      <c r="L304" s="56"/>
      <c r="M304" s="56"/>
      <c r="N304" s="56"/>
      <c r="O304" s="56"/>
      <c r="P304" s="56"/>
      <c r="Q304" s="56"/>
      <c r="R304" s="56"/>
      <c r="S304" s="56"/>
      <c r="T304" s="56"/>
      <c r="U304" s="56"/>
      <c r="V304" s="56"/>
      <c r="W304" s="56"/>
      <c r="X304" s="56"/>
      <c r="Y304" s="56"/>
      <c r="Z304" s="56"/>
      <c r="AA304" s="56"/>
      <c r="AB304" s="56"/>
      <c r="AC304" s="56"/>
      <c r="AD304" s="56"/>
      <c r="AE304" s="56"/>
      <c r="AF304" s="56"/>
      <c r="AG304" s="56"/>
      <c r="AH304" s="56"/>
      <c r="AI304" s="56"/>
      <c r="AJ304" s="56"/>
      <c r="AK304" s="56"/>
      <c r="AL304" s="56"/>
      <c r="AM304" s="56"/>
      <c r="AN304" s="56"/>
      <c r="AO304" s="56"/>
      <c r="AP304" s="56"/>
      <c r="AQ304" s="10"/>
      <c r="AR304" s="10"/>
      <c r="AS304" s="10"/>
      <c r="AT304" s="10"/>
      <c r="AU304" s="10"/>
      <c r="AV304" s="10"/>
      <c r="AW304" s="10"/>
      <c r="AX304" s="10"/>
      <c r="AY304" s="10"/>
      <c r="AZ304" s="10"/>
      <c r="BA304" s="10"/>
      <c r="BB304" s="10"/>
      <c r="BC304" s="10"/>
      <c r="BD304" s="10"/>
    </row>
    <row r="305" spans="1:56" ht="15" customHeight="1" x14ac:dyDescent="0.2">
      <c r="A305" s="1"/>
      <c r="B305" s="10"/>
      <c r="C305" s="80" t="s">
        <v>91</v>
      </c>
      <c r="D305" s="56"/>
      <c r="E305" s="56"/>
      <c r="F305" s="70"/>
      <c r="G305" s="76"/>
      <c r="H305" s="76"/>
      <c r="I305" s="76"/>
      <c r="J305" s="208"/>
      <c r="K305" s="209"/>
      <c r="L305" s="209"/>
      <c r="M305" s="209"/>
      <c r="N305" s="209"/>
      <c r="O305" s="209"/>
      <c r="P305" s="209"/>
      <c r="Q305" s="209"/>
      <c r="R305" s="209"/>
      <c r="S305" s="209"/>
      <c r="T305" s="209"/>
      <c r="U305" s="209"/>
      <c r="V305" s="209"/>
      <c r="W305" s="209"/>
      <c r="X305" s="209"/>
      <c r="Y305" s="209"/>
      <c r="Z305" s="209"/>
      <c r="AA305" s="209"/>
      <c r="AB305" s="209"/>
      <c r="AC305" s="209"/>
      <c r="AD305" s="209"/>
      <c r="AE305" s="209"/>
      <c r="AF305" s="209"/>
      <c r="AG305" s="209"/>
      <c r="AH305" s="209"/>
      <c r="AI305" s="209"/>
      <c r="AJ305" s="209"/>
      <c r="AK305" s="209"/>
      <c r="AL305" s="209"/>
      <c r="AM305" s="209"/>
      <c r="AN305" s="209"/>
      <c r="AO305" s="209"/>
      <c r="AP305" s="210"/>
      <c r="AQ305" s="10"/>
      <c r="AR305" s="10"/>
      <c r="AS305" s="10"/>
      <c r="AT305" s="10"/>
      <c r="AU305" s="10"/>
      <c r="AV305" s="10"/>
      <c r="AW305" s="10"/>
      <c r="AX305" s="10"/>
      <c r="AY305" s="10"/>
      <c r="AZ305" s="10"/>
      <c r="BA305" s="10"/>
      <c r="BB305" s="10"/>
      <c r="BC305" s="10"/>
      <c r="BD305" s="10"/>
    </row>
    <row r="306" spans="1:56" ht="15" customHeight="1" x14ac:dyDescent="0.2">
      <c r="A306" s="1"/>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c r="AR306" s="10"/>
      <c r="AS306" s="10"/>
      <c r="AT306" s="10"/>
      <c r="AU306" s="10"/>
      <c r="AV306" s="10"/>
      <c r="AW306" s="10"/>
      <c r="AX306" s="10"/>
      <c r="AY306" s="10"/>
      <c r="AZ306" s="10"/>
      <c r="BA306" s="10"/>
      <c r="BB306" s="10"/>
      <c r="BC306" s="10"/>
      <c r="BD306" s="10"/>
    </row>
    <row r="307" spans="1:56" ht="15" customHeight="1" x14ac:dyDescent="0.2">
      <c r="A307" s="48">
        <v>31</v>
      </c>
      <c r="B307" s="211" t="s">
        <v>248</v>
      </c>
      <c r="C307" s="211"/>
      <c r="D307" s="211"/>
      <c r="E307" s="211"/>
      <c r="F307" s="211"/>
      <c r="G307" s="211"/>
      <c r="H307" s="211"/>
      <c r="I307" s="211"/>
      <c r="J307" s="211"/>
      <c r="K307" s="211"/>
      <c r="L307" s="211"/>
      <c r="M307" s="211"/>
      <c r="N307" s="211"/>
      <c r="O307" s="211"/>
      <c r="P307" s="211"/>
      <c r="Q307" s="211"/>
      <c r="R307" s="211"/>
      <c r="S307" s="211"/>
      <c r="T307" s="211"/>
      <c r="U307" s="211"/>
      <c r="V307" s="211"/>
      <c r="W307" s="211"/>
      <c r="X307" s="211"/>
      <c r="Y307" s="211"/>
      <c r="Z307" s="211"/>
      <c r="AA307" s="211"/>
      <c r="AB307" s="211"/>
      <c r="AC307" s="211"/>
      <c r="AD307" s="211"/>
      <c r="AE307" s="211"/>
      <c r="AF307" s="211"/>
      <c r="AG307" s="211"/>
      <c r="AH307" s="211"/>
      <c r="AI307" s="211"/>
      <c r="AJ307" s="211"/>
      <c r="AK307" s="211"/>
      <c r="AL307" s="211"/>
      <c r="AM307" s="211"/>
      <c r="AN307" s="211"/>
      <c r="AO307" s="211"/>
      <c r="AP307" s="211"/>
      <c r="AQ307" s="10"/>
      <c r="AR307" s="10"/>
      <c r="AS307" s="10"/>
      <c r="AT307" s="10"/>
      <c r="AU307" s="10"/>
      <c r="AV307" s="10"/>
      <c r="AW307" s="10"/>
      <c r="AX307" s="10"/>
      <c r="AY307" s="10"/>
      <c r="AZ307" s="10"/>
      <c r="BA307" s="10"/>
      <c r="BB307" s="10"/>
      <c r="BC307" s="10"/>
      <c r="BD307" s="10"/>
    </row>
    <row r="308" spans="1:56" ht="15" customHeight="1" x14ac:dyDescent="0.2">
      <c r="A308" s="48"/>
      <c r="B308" s="211"/>
      <c r="C308" s="211"/>
      <c r="D308" s="211"/>
      <c r="E308" s="211"/>
      <c r="F308" s="211"/>
      <c r="G308" s="211"/>
      <c r="H308" s="211"/>
      <c r="I308" s="211"/>
      <c r="J308" s="211"/>
      <c r="K308" s="211"/>
      <c r="L308" s="211"/>
      <c r="M308" s="211"/>
      <c r="N308" s="211"/>
      <c r="O308" s="211"/>
      <c r="P308" s="211"/>
      <c r="Q308" s="211"/>
      <c r="R308" s="211"/>
      <c r="S308" s="211"/>
      <c r="T308" s="211"/>
      <c r="U308" s="211"/>
      <c r="V308" s="211"/>
      <c r="W308" s="211"/>
      <c r="X308" s="211"/>
      <c r="Y308" s="211"/>
      <c r="Z308" s="211"/>
      <c r="AA308" s="211"/>
      <c r="AB308" s="211"/>
      <c r="AC308" s="211"/>
      <c r="AD308" s="211"/>
      <c r="AE308" s="211"/>
      <c r="AF308" s="211"/>
      <c r="AG308" s="211"/>
      <c r="AH308" s="211"/>
      <c r="AI308" s="211"/>
      <c r="AJ308" s="211"/>
      <c r="AK308" s="211"/>
      <c r="AL308" s="211"/>
      <c r="AM308" s="211"/>
      <c r="AN308" s="211"/>
      <c r="AO308" s="211"/>
      <c r="AP308" s="211"/>
      <c r="AQ308" s="10"/>
      <c r="AR308" s="10"/>
      <c r="AS308" s="10"/>
      <c r="AT308" s="10"/>
      <c r="AU308" s="10"/>
      <c r="AV308" s="10"/>
      <c r="AW308" s="10"/>
      <c r="AX308" s="10"/>
      <c r="AY308" s="10"/>
      <c r="AZ308" s="10"/>
      <c r="BA308" s="10"/>
      <c r="BB308" s="10"/>
      <c r="BC308" s="10"/>
      <c r="BD308" s="10"/>
    </row>
    <row r="309" spans="1:56" ht="15" customHeight="1" x14ac:dyDescent="0.2">
      <c r="A309" s="1"/>
      <c r="B309" s="10"/>
      <c r="C309" s="97" t="s">
        <v>249</v>
      </c>
      <c r="D309" s="97"/>
      <c r="E309" s="97"/>
      <c r="F309" s="97"/>
      <c r="G309" s="97"/>
      <c r="H309" s="97"/>
      <c r="I309" s="97"/>
      <c r="J309" s="97"/>
      <c r="K309" s="97"/>
      <c r="L309" s="97"/>
      <c r="M309" s="97"/>
      <c r="N309" s="97"/>
      <c r="O309" s="97"/>
      <c r="P309" s="97"/>
      <c r="Q309" s="97"/>
      <c r="R309" s="97"/>
      <c r="S309" s="97"/>
      <c r="T309" s="97"/>
      <c r="U309" s="97"/>
      <c r="V309" s="97"/>
      <c r="W309" s="97"/>
      <c r="X309" s="97"/>
      <c r="Y309" s="97"/>
      <c r="Z309" s="97"/>
      <c r="AA309" s="97"/>
      <c r="AB309" s="97"/>
      <c r="AC309" s="97"/>
      <c r="AD309" s="97"/>
      <c r="AE309" s="97"/>
      <c r="AF309" s="97"/>
      <c r="AG309" s="97"/>
      <c r="AH309" s="97"/>
      <c r="AI309" s="97"/>
      <c r="AJ309" s="97"/>
      <c r="AK309" s="97"/>
      <c r="AL309" s="97"/>
      <c r="AM309" s="97"/>
      <c r="AN309" s="97"/>
      <c r="AO309" s="97"/>
      <c r="AP309" s="97"/>
      <c r="AQ309" s="10"/>
      <c r="AR309" s="10"/>
      <c r="AS309" s="10"/>
      <c r="AT309" s="10"/>
      <c r="AU309" s="10"/>
      <c r="AV309" s="10"/>
      <c r="AW309" s="10"/>
      <c r="AX309" s="10"/>
      <c r="AY309" s="10"/>
      <c r="AZ309" s="10"/>
      <c r="BA309" s="10"/>
      <c r="BB309" s="10"/>
      <c r="BC309" s="10"/>
      <c r="BD309" s="10"/>
    </row>
    <row r="310" spans="1:56" ht="15" customHeight="1" x14ac:dyDescent="0.2">
      <c r="A310" s="1"/>
      <c r="B310" s="10"/>
      <c r="C310" s="97" t="s">
        <v>250</v>
      </c>
      <c r="D310" s="97"/>
      <c r="E310" s="97"/>
      <c r="F310" s="97"/>
      <c r="G310" s="97"/>
      <c r="H310" s="97"/>
      <c r="I310" s="97"/>
      <c r="J310" s="97"/>
      <c r="K310" s="97"/>
      <c r="L310" s="97"/>
      <c r="M310" s="97"/>
      <c r="N310" s="97"/>
      <c r="O310" s="97"/>
      <c r="P310" s="97"/>
      <c r="Q310" s="97"/>
      <c r="R310" s="97"/>
      <c r="S310" s="97"/>
      <c r="T310" s="97"/>
      <c r="U310" s="97"/>
      <c r="V310" s="97"/>
      <c r="W310" s="97"/>
      <c r="X310" s="97"/>
      <c r="Y310" s="97"/>
      <c r="Z310" s="97"/>
      <c r="AA310" s="97"/>
      <c r="AB310" s="97"/>
      <c r="AC310" s="97"/>
      <c r="AD310" s="97"/>
      <c r="AE310" s="97"/>
      <c r="AF310" s="97"/>
      <c r="AG310" s="97"/>
      <c r="AH310" s="97"/>
      <c r="AI310" s="97"/>
      <c r="AJ310" s="97"/>
      <c r="AK310" s="97"/>
      <c r="AL310" s="97"/>
      <c r="AM310" s="97"/>
      <c r="AN310" s="97"/>
      <c r="AO310" s="97"/>
      <c r="AP310" s="97"/>
      <c r="AQ310" s="10"/>
      <c r="AR310" s="10"/>
      <c r="AS310" s="10"/>
      <c r="AT310" s="10"/>
      <c r="AU310" s="10"/>
      <c r="AV310" s="10"/>
      <c r="AW310" s="10"/>
      <c r="AX310" s="10"/>
      <c r="AY310" s="10"/>
      <c r="AZ310" s="10"/>
      <c r="BA310" s="10"/>
      <c r="BB310" s="10"/>
      <c r="BC310" s="10"/>
      <c r="BD310" s="10"/>
    </row>
    <row r="311" spans="1:56" ht="15" customHeight="1" x14ac:dyDescent="0.2">
      <c r="A311" s="1"/>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c r="AR311" s="10"/>
      <c r="AS311" s="10"/>
      <c r="AT311" s="10"/>
      <c r="AU311" s="10"/>
      <c r="AV311" s="10"/>
      <c r="AW311" s="10"/>
      <c r="AX311" s="10"/>
      <c r="AY311" s="10"/>
      <c r="AZ311" s="10"/>
      <c r="BA311" s="10"/>
      <c r="BB311" s="10"/>
      <c r="BC311" s="10"/>
      <c r="BD311" s="10"/>
    </row>
    <row r="312" spans="1:56" ht="15" customHeight="1" x14ac:dyDescent="0.2">
      <c r="A312" s="1">
        <v>32</v>
      </c>
      <c r="B312" s="99" t="s">
        <v>92</v>
      </c>
      <c r="C312" s="100"/>
      <c r="D312" s="100"/>
      <c r="E312" s="100"/>
      <c r="F312" s="100"/>
      <c r="G312" s="100"/>
      <c r="H312" s="100"/>
      <c r="I312" s="100"/>
      <c r="J312" s="100"/>
      <c r="K312" s="100"/>
      <c r="L312" s="100"/>
      <c r="M312" s="100"/>
      <c r="N312" s="100"/>
      <c r="O312" s="100"/>
      <c r="P312" s="100"/>
      <c r="Q312" s="100"/>
      <c r="R312" s="100"/>
      <c r="S312" s="100"/>
      <c r="T312" s="100"/>
      <c r="U312" s="100"/>
      <c r="V312" s="100"/>
      <c r="W312" s="100"/>
      <c r="X312" s="100"/>
      <c r="Y312" s="100"/>
      <c r="Z312" s="100"/>
      <c r="AA312" s="100"/>
      <c r="AB312" s="100"/>
      <c r="AC312" s="100"/>
      <c r="AD312" s="100"/>
      <c r="AE312" s="100"/>
      <c r="AF312" s="100"/>
      <c r="AG312" s="100"/>
      <c r="AH312" s="100"/>
      <c r="AI312" s="100"/>
      <c r="AJ312" s="100"/>
      <c r="AK312" s="100"/>
      <c r="AL312" s="100"/>
      <c r="AM312" s="100"/>
      <c r="AN312" s="100"/>
      <c r="AO312" s="100"/>
      <c r="AP312" s="100"/>
      <c r="AQ312" s="10"/>
      <c r="AR312" s="10"/>
      <c r="AS312" s="10"/>
      <c r="AT312" s="10"/>
      <c r="AU312" s="10"/>
      <c r="AV312" s="10"/>
      <c r="AW312" s="10"/>
      <c r="AX312" s="10"/>
      <c r="AY312" s="10"/>
      <c r="AZ312" s="10"/>
      <c r="BA312" s="10"/>
      <c r="BB312" s="10"/>
      <c r="BC312" s="10"/>
      <c r="BD312" s="10"/>
    </row>
    <row r="313" spans="1:56" ht="2.25" customHeight="1" x14ac:dyDescent="0.2">
      <c r="A313" s="1"/>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c r="AR313" s="10"/>
      <c r="AS313" s="10"/>
      <c r="AT313" s="10"/>
      <c r="AU313" s="10"/>
      <c r="AV313" s="10"/>
      <c r="AW313" s="10"/>
      <c r="AX313" s="10"/>
      <c r="AY313" s="10"/>
      <c r="AZ313" s="10"/>
      <c r="BA313" s="10"/>
      <c r="BB313" s="10"/>
      <c r="BC313" s="10"/>
      <c r="BD313" s="10"/>
    </row>
    <row r="314" spans="1:56" ht="15" customHeight="1" x14ac:dyDescent="0.2">
      <c r="A314" s="1"/>
      <c r="B314" s="172"/>
      <c r="C314" s="173"/>
      <c r="D314" s="173"/>
      <c r="E314" s="174"/>
      <c r="F314" s="10"/>
      <c r="G314" s="10" t="s">
        <v>251</v>
      </c>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c r="AR314" s="10"/>
      <c r="AS314" s="10"/>
      <c r="AT314" s="10"/>
      <c r="AU314" s="10"/>
      <c r="AV314" s="10"/>
      <c r="AW314" s="10"/>
      <c r="AX314" s="10"/>
      <c r="AY314" s="10"/>
      <c r="AZ314" s="10"/>
      <c r="BA314" s="10"/>
      <c r="BB314" s="10"/>
      <c r="BC314" s="10"/>
      <c r="BD314" s="10"/>
    </row>
    <row r="315" spans="1:56" ht="15" customHeight="1" x14ac:dyDescent="0.2">
      <c r="A315" s="1"/>
      <c r="B315" s="46"/>
      <c r="C315" s="46"/>
      <c r="D315" s="46"/>
      <c r="E315" s="46"/>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c r="AR315" s="10"/>
      <c r="AS315" s="10"/>
      <c r="AT315" s="10"/>
      <c r="AU315" s="10"/>
      <c r="AV315" s="10"/>
      <c r="AW315" s="10"/>
      <c r="AX315" s="10"/>
      <c r="AY315" s="10"/>
      <c r="AZ315" s="10"/>
      <c r="BA315" s="10"/>
      <c r="BB315" s="10"/>
      <c r="BC315" s="10"/>
      <c r="BD315" s="10"/>
    </row>
    <row r="316" spans="1:56" ht="15" customHeight="1" x14ac:dyDescent="0.2">
      <c r="A316" s="1">
        <v>33</v>
      </c>
      <c r="B316" s="203" t="s">
        <v>252</v>
      </c>
      <c r="C316" s="203"/>
      <c r="D316" s="203"/>
      <c r="E316" s="203"/>
      <c r="F316" s="203"/>
      <c r="G316" s="203"/>
      <c r="H316" s="203"/>
      <c r="I316" s="203"/>
      <c r="J316" s="203"/>
      <c r="K316" s="203"/>
      <c r="L316" s="203"/>
      <c r="M316" s="203"/>
      <c r="N316" s="203"/>
      <c r="O316" s="203"/>
      <c r="P316" s="203"/>
      <c r="Q316" s="203"/>
      <c r="R316" s="203"/>
      <c r="S316" s="203"/>
      <c r="T316" s="203"/>
      <c r="U316" s="203"/>
      <c r="V316" s="203"/>
      <c r="W316" s="203"/>
      <c r="X316" s="203"/>
      <c r="Y316" s="203"/>
      <c r="Z316" s="203"/>
      <c r="AA316" s="203"/>
      <c r="AB316" s="203"/>
      <c r="AC316" s="203"/>
      <c r="AD316" s="203"/>
      <c r="AE316" s="203"/>
      <c r="AF316" s="203"/>
      <c r="AG316" s="203"/>
      <c r="AH316" s="203"/>
      <c r="AI316" s="203"/>
      <c r="AJ316" s="203"/>
      <c r="AK316" s="203"/>
      <c r="AL316" s="203"/>
      <c r="AM316" s="203"/>
      <c r="AN316" s="203"/>
      <c r="AO316" s="203"/>
      <c r="AP316" s="203"/>
      <c r="AQ316" s="23"/>
      <c r="AR316" s="23"/>
      <c r="AS316" s="23"/>
      <c r="AT316" s="23"/>
      <c r="AU316" s="10"/>
      <c r="AV316" s="10"/>
      <c r="AW316" s="10"/>
      <c r="AX316" s="10"/>
      <c r="AY316" s="10"/>
      <c r="AZ316" s="10"/>
      <c r="BA316" s="10"/>
      <c r="BB316" s="10"/>
      <c r="BC316" s="10"/>
      <c r="BD316" s="10"/>
    </row>
    <row r="317" spans="1:56" ht="30" customHeight="1" x14ac:dyDescent="0.2">
      <c r="A317" s="1"/>
      <c r="B317" s="204" t="s">
        <v>253</v>
      </c>
      <c r="C317" s="205"/>
      <c r="D317" s="205"/>
      <c r="E317" s="205"/>
      <c r="F317" s="205"/>
      <c r="G317" s="205"/>
      <c r="H317" s="205"/>
      <c r="I317" s="205"/>
      <c r="J317" s="205"/>
      <c r="K317" s="205"/>
      <c r="L317" s="205"/>
      <c r="M317" s="205"/>
      <c r="N317" s="205"/>
      <c r="O317" s="205"/>
      <c r="P317" s="205"/>
      <c r="Q317" s="205"/>
      <c r="R317" s="205"/>
      <c r="S317" s="205"/>
      <c r="T317" s="205"/>
      <c r="U317" s="205"/>
      <c r="V317" s="205"/>
      <c r="W317" s="205"/>
      <c r="X317" s="205"/>
      <c r="Y317" s="205"/>
      <c r="Z317" s="205"/>
      <c r="AA317" s="205"/>
      <c r="AB317" s="205"/>
      <c r="AC317" s="205"/>
      <c r="AD317" s="205"/>
      <c r="AE317" s="205"/>
      <c r="AF317" s="205"/>
      <c r="AG317" s="205"/>
      <c r="AH317" s="205"/>
      <c r="AI317" s="205"/>
      <c r="AJ317" s="205"/>
      <c r="AK317" s="205"/>
      <c r="AL317" s="205"/>
      <c r="AM317" s="205"/>
      <c r="AN317" s="205"/>
      <c r="AO317" s="205"/>
      <c r="AP317" s="205"/>
      <c r="AQ317" s="23"/>
      <c r="AR317" s="23"/>
      <c r="AS317" s="23"/>
      <c r="AT317" s="23"/>
      <c r="AU317" s="10"/>
      <c r="AV317" s="10"/>
      <c r="AW317" s="10"/>
      <c r="AX317" s="10"/>
      <c r="AY317" s="10"/>
      <c r="AZ317" s="10"/>
      <c r="BA317" s="10"/>
      <c r="BB317" s="10"/>
      <c r="BC317" s="10"/>
      <c r="BD317" s="10"/>
    </row>
    <row r="318" spans="1:56" ht="2.25" customHeight="1" x14ac:dyDescent="0.2">
      <c r="A318" s="1"/>
      <c r="B318" s="47"/>
      <c r="C318" s="47"/>
      <c r="D318" s="47"/>
      <c r="E318" s="47"/>
      <c r="F318" s="47"/>
      <c r="G318" s="47"/>
      <c r="H318" s="47"/>
      <c r="I318" s="47"/>
      <c r="J318" s="47"/>
      <c r="K318" s="47"/>
      <c r="L318" s="47"/>
      <c r="M318" s="47"/>
      <c r="N318" s="47"/>
      <c r="O318" s="47"/>
      <c r="P318" s="47"/>
      <c r="Q318" s="47"/>
      <c r="R318" s="47"/>
      <c r="S318" s="47"/>
      <c r="T318" s="47"/>
      <c r="U318" s="47"/>
      <c r="V318" s="47"/>
      <c r="W318" s="47"/>
      <c r="X318" s="47"/>
      <c r="Y318" s="47"/>
      <c r="Z318" s="47"/>
      <c r="AA318" s="47"/>
      <c r="AB318" s="47"/>
      <c r="AC318" s="47"/>
      <c r="AD318" s="47"/>
      <c r="AE318" s="47"/>
      <c r="AF318" s="47"/>
      <c r="AG318" s="47"/>
      <c r="AH318" s="47"/>
      <c r="AI318" s="47"/>
      <c r="AJ318" s="47"/>
      <c r="AK318" s="47"/>
      <c r="AL318" s="47"/>
      <c r="AM318" s="47"/>
      <c r="AN318" s="47"/>
      <c r="AO318" s="47"/>
      <c r="AP318" s="47"/>
      <c r="AQ318" s="23"/>
      <c r="AR318" s="23"/>
      <c r="AS318" s="23"/>
      <c r="AT318" s="23"/>
      <c r="AU318" s="10"/>
      <c r="AV318" s="10"/>
      <c r="AW318" s="10"/>
      <c r="AX318" s="10"/>
      <c r="AY318" s="10"/>
      <c r="AZ318" s="10"/>
      <c r="BA318" s="10"/>
      <c r="BB318" s="10"/>
      <c r="BC318" s="10"/>
      <c r="BD318" s="10"/>
    </row>
    <row r="319" spans="1:56" ht="15" customHeight="1" x14ac:dyDescent="0.2">
      <c r="A319" s="1"/>
      <c r="B319" s="202"/>
      <c r="C319" s="202"/>
      <c r="D319" s="202"/>
      <c r="E319" s="202"/>
      <c r="F319" s="47"/>
      <c r="G319" s="46" t="s">
        <v>254</v>
      </c>
      <c r="H319" s="46"/>
      <c r="I319" s="46"/>
      <c r="J319" s="47"/>
      <c r="K319" s="47"/>
      <c r="L319" s="47"/>
      <c r="M319" s="47"/>
      <c r="N319" s="47"/>
      <c r="O319" s="47"/>
      <c r="P319" s="47"/>
      <c r="Q319" s="47"/>
      <c r="R319" s="47"/>
      <c r="S319" s="47"/>
      <c r="T319" s="47"/>
      <c r="U319" s="47"/>
      <c r="V319" s="47"/>
      <c r="W319" s="47"/>
      <c r="X319" s="47"/>
      <c r="Y319" s="47"/>
      <c r="Z319" s="47"/>
      <c r="AA319" s="47"/>
      <c r="AB319" s="47"/>
      <c r="AC319" s="47"/>
      <c r="AD319" s="47"/>
      <c r="AE319" s="47"/>
      <c r="AF319" s="47"/>
      <c r="AG319" s="47"/>
      <c r="AH319" s="47"/>
      <c r="AI319" s="47"/>
      <c r="AJ319" s="47"/>
      <c r="AK319" s="47"/>
      <c r="AL319" s="47"/>
      <c r="AM319" s="47"/>
      <c r="AN319" s="47"/>
      <c r="AO319" s="47"/>
      <c r="AP319" s="47"/>
      <c r="AQ319" s="23"/>
      <c r="AR319" s="23"/>
      <c r="AS319" s="23"/>
      <c r="AT319" s="23"/>
      <c r="AU319" s="10"/>
      <c r="AV319" s="10"/>
      <c r="AW319" s="10"/>
      <c r="AX319" s="10"/>
      <c r="AY319" s="10"/>
      <c r="AZ319" s="10"/>
      <c r="BA319" s="10"/>
      <c r="BB319" s="10"/>
      <c r="BC319" s="10"/>
      <c r="BD319" s="10"/>
    </row>
    <row r="320" spans="1:56" ht="15" customHeight="1" x14ac:dyDescent="0.2">
      <c r="A320" s="1"/>
      <c r="B320" s="46"/>
      <c r="C320" s="46"/>
      <c r="D320" s="46"/>
      <c r="E320" s="46"/>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c r="AR320" s="10"/>
      <c r="AS320" s="10"/>
      <c r="AT320" s="10"/>
      <c r="AU320" s="10"/>
      <c r="AV320" s="10"/>
      <c r="AW320" s="10"/>
      <c r="AX320" s="10"/>
      <c r="AY320" s="10"/>
      <c r="AZ320" s="10"/>
      <c r="BA320" s="10"/>
      <c r="BB320" s="10"/>
      <c r="BC320" s="10"/>
      <c r="BD320" s="10"/>
    </row>
    <row r="321" spans="1:56" ht="15" customHeight="1" x14ac:dyDescent="0.2">
      <c r="A321" s="1"/>
      <c r="B321" s="90" t="s">
        <v>255</v>
      </c>
      <c r="C321" s="90"/>
      <c r="D321" s="90"/>
      <c r="E321" s="90"/>
      <c r="F321" s="90"/>
      <c r="G321" s="90"/>
      <c r="H321" s="90"/>
      <c r="I321" s="90"/>
      <c r="J321" s="90"/>
      <c r="K321" s="90"/>
      <c r="L321" s="90"/>
      <c r="M321" s="90"/>
      <c r="N321" s="90"/>
      <c r="O321" s="90"/>
      <c r="P321" s="90"/>
      <c r="Q321" s="90"/>
      <c r="R321" s="90"/>
      <c r="S321" s="90"/>
      <c r="T321" s="90"/>
      <c r="U321" s="90"/>
      <c r="V321" s="90"/>
      <c r="W321" s="90"/>
      <c r="X321" s="90"/>
      <c r="Y321" s="90"/>
      <c r="Z321" s="90"/>
      <c r="AA321" s="90"/>
      <c r="AB321" s="90"/>
      <c r="AC321" s="90"/>
      <c r="AD321" s="90"/>
      <c r="AE321" s="90"/>
      <c r="AF321" s="90"/>
      <c r="AG321" s="90"/>
      <c r="AH321" s="90"/>
      <c r="AI321" s="90"/>
      <c r="AJ321" s="90"/>
      <c r="AK321" s="90"/>
      <c r="AL321" s="90"/>
      <c r="AM321" s="90"/>
      <c r="AN321" s="90"/>
      <c r="AO321" s="90"/>
      <c r="AP321" s="91"/>
      <c r="AQ321" s="10"/>
      <c r="AR321" s="10"/>
      <c r="AS321" s="10"/>
      <c r="AT321" s="10"/>
      <c r="AU321" s="10"/>
      <c r="AV321" s="10"/>
      <c r="AW321" s="10"/>
      <c r="AX321" s="10"/>
      <c r="AY321" s="10"/>
      <c r="AZ321" s="10"/>
      <c r="BA321" s="10"/>
      <c r="BB321" s="10"/>
      <c r="BC321" s="10"/>
      <c r="BD321" s="10"/>
    </row>
    <row r="322" spans="1:56" ht="15" customHeight="1" x14ac:dyDescent="0.2">
      <c r="A322" s="1"/>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c r="AA322" s="49"/>
      <c r="AB322" s="49"/>
      <c r="AC322" s="49"/>
      <c r="AD322" s="49"/>
      <c r="AE322" s="49"/>
      <c r="AF322" s="49"/>
      <c r="AG322" s="49"/>
      <c r="AH322" s="49"/>
      <c r="AI322" s="49"/>
      <c r="AJ322" s="49"/>
      <c r="AK322" s="49"/>
      <c r="AL322" s="49"/>
      <c r="AM322" s="49"/>
      <c r="AN322" s="49"/>
      <c r="AO322" s="49"/>
      <c r="AP322" s="22"/>
      <c r="AQ322" s="10"/>
      <c r="AR322" s="10"/>
      <c r="AS322" s="10"/>
      <c r="AT322" s="10"/>
      <c r="AU322" s="10"/>
      <c r="AV322" s="10"/>
      <c r="AW322" s="10"/>
      <c r="AX322" s="10"/>
      <c r="AY322" s="10"/>
      <c r="AZ322" s="10"/>
      <c r="BA322" s="10"/>
      <c r="BB322" s="10"/>
      <c r="BC322" s="10"/>
      <c r="BD322" s="10"/>
    </row>
    <row r="323" spans="1:56" ht="15" customHeight="1" x14ac:dyDescent="0.2">
      <c r="A323" s="1">
        <v>34</v>
      </c>
      <c r="B323" s="193" t="s">
        <v>256</v>
      </c>
      <c r="C323" s="194"/>
      <c r="D323" s="194"/>
      <c r="E323" s="194"/>
      <c r="F323" s="194"/>
      <c r="G323" s="194"/>
      <c r="H323" s="194"/>
      <c r="I323" s="194"/>
      <c r="J323" s="194"/>
      <c r="K323" s="194"/>
      <c r="L323" s="194"/>
      <c r="M323" s="194"/>
      <c r="N323" s="194"/>
      <c r="O323" s="194"/>
      <c r="P323" s="194"/>
      <c r="Q323" s="194"/>
      <c r="R323" s="194"/>
      <c r="S323" s="194"/>
      <c r="T323" s="194"/>
      <c r="U323" s="194"/>
      <c r="V323" s="194"/>
      <c r="W323" s="194"/>
      <c r="X323" s="194"/>
      <c r="Y323" s="194"/>
      <c r="Z323" s="194"/>
      <c r="AA323" s="194"/>
      <c r="AB323" s="194"/>
      <c r="AC323" s="194"/>
      <c r="AD323" s="194"/>
      <c r="AE323" s="194"/>
      <c r="AF323" s="194"/>
      <c r="AG323" s="194"/>
      <c r="AH323" s="194"/>
      <c r="AI323" s="194"/>
      <c r="AJ323" s="194"/>
      <c r="AK323" s="194"/>
      <c r="AL323" s="194"/>
      <c r="AM323" s="194"/>
      <c r="AN323" s="194"/>
      <c r="AO323" s="194"/>
      <c r="AP323" s="194"/>
      <c r="AQ323" s="194"/>
      <c r="AR323" s="194"/>
      <c r="AS323" s="10"/>
      <c r="AT323" s="10"/>
      <c r="AU323" s="10"/>
      <c r="AV323" s="10"/>
      <c r="AW323" s="10"/>
      <c r="AX323" s="10"/>
      <c r="AY323" s="10"/>
      <c r="AZ323" s="10"/>
      <c r="BA323" s="10"/>
      <c r="BB323" s="10"/>
      <c r="BC323" s="10"/>
      <c r="BD323" s="10"/>
    </row>
    <row r="324" spans="1:56" ht="2.25" customHeight="1" x14ac:dyDescent="0.2">
      <c r="A324" s="1"/>
      <c r="B324" s="49"/>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c r="AA324" s="49"/>
      <c r="AB324" s="49"/>
      <c r="AC324" s="49"/>
      <c r="AD324" s="49"/>
      <c r="AE324" s="49"/>
      <c r="AF324" s="49"/>
      <c r="AG324" s="49"/>
      <c r="AH324" s="49"/>
      <c r="AI324" s="49"/>
      <c r="AJ324" s="49"/>
      <c r="AK324" s="49"/>
      <c r="AL324" s="49"/>
      <c r="AM324" s="49"/>
      <c r="AN324" s="49"/>
      <c r="AO324" s="49"/>
      <c r="AP324" s="22"/>
      <c r="AQ324" s="10"/>
      <c r="AR324" s="10"/>
      <c r="AS324" s="10"/>
      <c r="AT324" s="10"/>
      <c r="AU324" s="10"/>
      <c r="AV324" s="10"/>
      <c r="AW324" s="10"/>
      <c r="AX324" s="10"/>
      <c r="AY324" s="10"/>
      <c r="AZ324" s="10"/>
      <c r="BA324" s="10"/>
      <c r="BB324" s="10"/>
      <c r="BC324" s="10"/>
      <c r="BD324" s="10"/>
    </row>
    <row r="325" spans="1:56" ht="30" customHeight="1" x14ac:dyDescent="0.2">
      <c r="A325" s="1">
        <v>35</v>
      </c>
      <c r="B325" s="195" t="s">
        <v>257</v>
      </c>
      <c r="C325" s="195"/>
      <c r="D325" s="195"/>
      <c r="E325" s="195"/>
      <c r="F325" s="195"/>
      <c r="G325" s="195"/>
      <c r="H325" s="195"/>
      <c r="I325" s="195"/>
      <c r="J325" s="195"/>
      <c r="K325" s="195"/>
      <c r="L325" s="195"/>
      <c r="M325" s="195"/>
      <c r="N325" s="195"/>
      <c r="O325" s="195"/>
      <c r="P325" s="195"/>
      <c r="Q325" s="195"/>
      <c r="R325" s="195"/>
      <c r="S325" s="195"/>
      <c r="T325" s="195"/>
      <c r="U325" s="195"/>
      <c r="V325" s="195"/>
      <c r="W325" s="195"/>
      <c r="X325" s="195"/>
      <c r="Y325" s="195"/>
      <c r="Z325" s="195"/>
      <c r="AA325" s="195"/>
      <c r="AB325" s="195"/>
      <c r="AC325" s="195"/>
      <c r="AD325" s="195"/>
      <c r="AE325" s="195"/>
      <c r="AF325" s="195"/>
      <c r="AG325" s="195"/>
      <c r="AH325" s="195"/>
      <c r="AI325" s="195"/>
      <c r="AJ325" s="195"/>
      <c r="AK325" s="195"/>
      <c r="AL325" s="195"/>
      <c r="AM325" s="195"/>
      <c r="AN325" s="195"/>
      <c r="AO325" s="195"/>
      <c r="AP325" s="195"/>
      <c r="AQ325" s="10"/>
      <c r="AR325" s="10"/>
      <c r="AS325" s="10"/>
      <c r="AT325" s="10"/>
      <c r="AU325" s="10"/>
      <c r="AV325" s="10"/>
      <c r="AW325" s="10"/>
      <c r="AX325" s="10"/>
      <c r="AY325" s="10"/>
      <c r="AZ325" s="10"/>
      <c r="BA325" s="10"/>
      <c r="BB325" s="10"/>
      <c r="BC325" s="10"/>
      <c r="BD325" s="10"/>
    </row>
    <row r="326" spans="1:56" ht="2.25" customHeight="1" x14ac:dyDescent="0.2">
      <c r="A326" s="1"/>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10"/>
      <c r="AR326" s="10"/>
      <c r="AS326" s="10"/>
      <c r="AT326" s="10"/>
      <c r="AU326" s="10"/>
      <c r="AV326" s="10"/>
      <c r="AW326" s="10"/>
      <c r="AX326" s="10"/>
      <c r="AY326" s="10"/>
      <c r="AZ326" s="10"/>
      <c r="BA326" s="10"/>
      <c r="BB326" s="10"/>
      <c r="BC326" s="10"/>
      <c r="BD326" s="10"/>
    </row>
    <row r="327" spans="1:56" ht="15" customHeight="1" x14ac:dyDescent="0.2">
      <c r="A327" s="1"/>
      <c r="B327" s="196"/>
      <c r="C327" s="196"/>
      <c r="D327" s="196"/>
      <c r="E327" s="196"/>
      <c r="F327" s="196"/>
      <c r="G327" s="196"/>
      <c r="H327" s="196"/>
      <c r="I327" s="196"/>
      <c r="J327" s="196"/>
      <c r="K327" s="196"/>
      <c r="L327" s="196"/>
      <c r="M327" s="196"/>
      <c r="N327" s="196"/>
      <c r="O327" s="196"/>
      <c r="P327" s="196"/>
      <c r="Q327" s="196"/>
      <c r="R327" s="196"/>
      <c r="S327" s="196"/>
      <c r="T327" s="196"/>
      <c r="U327" s="196"/>
      <c r="V327" s="196"/>
      <c r="W327" s="196"/>
      <c r="X327" s="196"/>
      <c r="Y327" s="196"/>
      <c r="Z327" s="196"/>
      <c r="AA327" s="196"/>
      <c r="AB327" s="196"/>
      <c r="AC327" s="196"/>
      <c r="AD327" s="196"/>
      <c r="AE327" s="196"/>
      <c r="AF327" s="196"/>
      <c r="AG327" s="196"/>
      <c r="AH327" s="196"/>
      <c r="AI327" s="196"/>
      <c r="AJ327" s="196"/>
      <c r="AK327" s="196"/>
      <c r="AL327" s="196"/>
      <c r="AM327" s="196"/>
      <c r="AN327" s="196"/>
      <c r="AO327" s="196"/>
      <c r="AP327" s="196"/>
      <c r="AQ327" s="10"/>
      <c r="AR327" s="10"/>
      <c r="AS327" s="10"/>
      <c r="AT327" s="10"/>
      <c r="AU327" s="10"/>
      <c r="AV327" s="10"/>
      <c r="AW327" s="10"/>
      <c r="AX327" s="10"/>
      <c r="AY327" s="10"/>
      <c r="AZ327" s="10"/>
      <c r="BA327" s="10"/>
      <c r="BB327" s="10"/>
      <c r="BC327" s="10"/>
      <c r="BD327" s="10"/>
    </row>
    <row r="328" spans="1:56" ht="15" customHeight="1" x14ac:dyDescent="0.2">
      <c r="A328" s="1"/>
      <c r="B328" s="196"/>
      <c r="C328" s="196"/>
      <c r="D328" s="196"/>
      <c r="E328" s="196"/>
      <c r="F328" s="196"/>
      <c r="G328" s="196"/>
      <c r="H328" s="196"/>
      <c r="I328" s="196"/>
      <c r="J328" s="196"/>
      <c r="K328" s="196"/>
      <c r="L328" s="196"/>
      <c r="M328" s="196"/>
      <c r="N328" s="196"/>
      <c r="O328" s="196"/>
      <c r="P328" s="196"/>
      <c r="Q328" s="196"/>
      <c r="R328" s="196"/>
      <c r="S328" s="196"/>
      <c r="T328" s="196"/>
      <c r="U328" s="196"/>
      <c r="V328" s="196"/>
      <c r="W328" s="196"/>
      <c r="X328" s="196"/>
      <c r="Y328" s="196"/>
      <c r="Z328" s="196"/>
      <c r="AA328" s="196"/>
      <c r="AB328" s="196"/>
      <c r="AC328" s="196"/>
      <c r="AD328" s="196"/>
      <c r="AE328" s="196"/>
      <c r="AF328" s="196"/>
      <c r="AG328" s="196"/>
      <c r="AH328" s="196"/>
      <c r="AI328" s="196"/>
      <c r="AJ328" s="196"/>
      <c r="AK328" s="196"/>
      <c r="AL328" s="196"/>
      <c r="AM328" s="196"/>
      <c r="AN328" s="196"/>
      <c r="AO328" s="196"/>
      <c r="AP328" s="196"/>
      <c r="AQ328" s="10"/>
      <c r="AR328" s="10"/>
      <c r="AS328" s="10"/>
      <c r="AT328" s="10"/>
      <c r="AU328" s="10"/>
      <c r="AV328" s="10"/>
      <c r="AW328" s="10"/>
      <c r="AX328" s="10"/>
      <c r="AY328" s="10"/>
      <c r="AZ328" s="10"/>
      <c r="BA328" s="10"/>
      <c r="BB328" s="10"/>
      <c r="BC328" s="10"/>
      <c r="BD328" s="10"/>
    </row>
    <row r="329" spans="1:56" ht="15" customHeight="1" x14ac:dyDescent="0.2">
      <c r="A329" s="1"/>
      <c r="B329" s="196"/>
      <c r="C329" s="196"/>
      <c r="D329" s="196"/>
      <c r="E329" s="196"/>
      <c r="F329" s="196"/>
      <c r="G329" s="196"/>
      <c r="H329" s="196"/>
      <c r="I329" s="196"/>
      <c r="J329" s="196"/>
      <c r="K329" s="196"/>
      <c r="L329" s="196"/>
      <c r="M329" s="196"/>
      <c r="N329" s="196"/>
      <c r="O329" s="196"/>
      <c r="P329" s="196"/>
      <c r="Q329" s="196"/>
      <c r="R329" s="196"/>
      <c r="S329" s="196"/>
      <c r="T329" s="196"/>
      <c r="U329" s="196"/>
      <c r="V329" s="196"/>
      <c r="W329" s="196"/>
      <c r="X329" s="196"/>
      <c r="Y329" s="196"/>
      <c r="Z329" s="196"/>
      <c r="AA329" s="196"/>
      <c r="AB329" s="196"/>
      <c r="AC329" s="196"/>
      <c r="AD329" s="196"/>
      <c r="AE329" s="196"/>
      <c r="AF329" s="196"/>
      <c r="AG329" s="196"/>
      <c r="AH329" s="196"/>
      <c r="AI329" s="196"/>
      <c r="AJ329" s="196"/>
      <c r="AK329" s="196"/>
      <c r="AL329" s="196"/>
      <c r="AM329" s="196"/>
      <c r="AN329" s="196"/>
      <c r="AO329" s="196"/>
      <c r="AP329" s="196"/>
      <c r="AQ329" s="10"/>
      <c r="AR329" s="10"/>
      <c r="AS329" s="10"/>
      <c r="AT329" s="10"/>
      <c r="AU329" s="10"/>
      <c r="AV329" s="10"/>
      <c r="AW329" s="10"/>
      <c r="AX329" s="10"/>
      <c r="AY329" s="10"/>
      <c r="AZ329" s="10"/>
      <c r="BA329" s="10"/>
      <c r="BB329" s="10"/>
      <c r="BC329" s="10"/>
      <c r="BD329" s="10"/>
    </row>
    <row r="330" spans="1:56" ht="15" customHeight="1" x14ac:dyDescent="0.2">
      <c r="A330" s="1"/>
      <c r="B330" s="196"/>
      <c r="C330" s="196"/>
      <c r="D330" s="196"/>
      <c r="E330" s="196"/>
      <c r="F330" s="196"/>
      <c r="G330" s="196"/>
      <c r="H330" s="196"/>
      <c r="I330" s="196"/>
      <c r="J330" s="196"/>
      <c r="K330" s="196"/>
      <c r="L330" s="196"/>
      <c r="M330" s="196"/>
      <c r="N330" s="196"/>
      <c r="O330" s="196"/>
      <c r="P330" s="196"/>
      <c r="Q330" s="196"/>
      <c r="R330" s="196"/>
      <c r="S330" s="196"/>
      <c r="T330" s="196"/>
      <c r="U330" s="196"/>
      <c r="V330" s="196"/>
      <c r="W330" s="196"/>
      <c r="X330" s="196"/>
      <c r="Y330" s="196"/>
      <c r="Z330" s="196"/>
      <c r="AA330" s="196"/>
      <c r="AB330" s="196"/>
      <c r="AC330" s="196"/>
      <c r="AD330" s="196"/>
      <c r="AE330" s="196"/>
      <c r="AF330" s="196"/>
      <c r="AG330" s="196"/>
      <c r="AH330" s="196"/>
      <c r="AI330" s="196"/>
      <c r="AJ330" s="196"/>
      <c r="AK330" s="196"/>
      <c r="AL330" s="196"/>
      <c r="AM330" s="196"/>
      <c r="AN330" s="196"/>
      <c r="AO330" s="196"/>
      <c r="AP330" s="196"/>
      <c r="AQ330" s="10"/>
      <c r="AR330" s="10"/>
      <c r="AS330" s="10"/>
      <c r="AT330" s="10"/>
      <c r="AU330" s="10"/>
      <c r="AV330" s="10"/>
      <c r="AW330" s="10"/>
      <c r="AX330" s="10"/>
      <c r="AY330" s="10"/>
      <c r="AZ330" s="10"/>
      <c r="BA330" s="10"/>
      <c r="BB330" s="10"/>
      <c r="BC330" s="10"/>
      <c r="BD330" s="10"/>
    </row>
    <row r="331" spans="1:56" ht="15" customHeight="1" x14ac:dyDescent="0.2">
      <c r="A331" s="1"/>
      <c r="B331" s="196"/>
      <c r="C331" s="196"/>
      <c r="D331" s="196"/>
      <c r="E331" s="196"/>
      <c r="F331" s="196"/>
      <c r="G331" s="196"/>
      <c r="H331" s="196"/>
      <c r="I331" s="196"/>
      <c r="J331" s="196"/>
      <c r="K331" s="196"/>
      <c r="L331" s="196"/>
      <c r="M331" s="196"/>
      <c r="N331" s="196"/>
      <c r="O331" s="196"/>
      <c r="P331" s="196"/>
      <c r="Q331" s="196"/>
      <c r="R331" s="196"/>
      <c r="S331" s="196"/>
      <c r="T331" s="196"/>
      <c r="U331" s="196"/>
      <c r="V331" s="196"/>
      <c r="W331" s="196"/>
      <c r="X331" s="196"/>
      <c r="Y331" s="196"/>
      <c r="Z331" s="196"/>
      <c r="AA331" s="196"/>
      <c r="AB331" s="196"/>
      <c r="AC331" s="196"/>
      <c r="AD331" s="196"/>
      <c r="AE331" s="196"/>
      <c r="AF331" s="196"/>
      <c r="AG331" s="196"/>
      <c r="AH331" s="196"/>
      <c r="AI331" s="196"/>
      <c r="AJ331" s="196"/>
      <c r="AK331" s="196"/>
      <c r="AL331" s="196"/>
      <c r="AM331" s="196"/>
      <c r="AN331" s="196"/>
      <c r="AO331" s="196"/>
      <c r="AP331" s="196"/>
      <c r="AQ331" s="10"/>
      <c r="AR331" s="10"/>
      <c r="AS331" s="10"/>
      <c r="AT331" s="10"/>
      <c r="AU331" s="10"/>
      <c r="AV331" s="10"/>
      <c r="AW331" s="10"/>
      <c r="AX331" s="10"/>
      <c r="AY331" s="10"/>
      <c r="AZ331" s="10"/>
      <c r="BA331" s="10"/>
      <c r="BB331" s="10"/>
      <c r="BC331" s="10"/>
      <c r="BD331" s="10"/>
    </row>
    <row r="332" spans="1:56" ht="15" customHeight="1" x14ac:dyDescent="0.2">
      <c r="A332" s="1"/>
      <c r="B332" s="196"/>
      <c r="C332" s="196"/>
      <c r="D332" s="196"/>
      <c r="E332" s="196"/>
      <c r="F332" s="196"/>
      <c r="G332" s="196"/>
      <c r="H332" s="196"/>
      <c r="I332" s="196"/>
      <c r="J332" s="196"/>
      <c r="K332" s="196"/>
      <c r="L332" s="196"/>
      <c r="M332" s="196"/>
      <c r="N332" s="196"/>
      <c r="O332" s="196"/>
      <c r="P332" s="196"/>
      <c r="Q332" s="196"/>
      <c r="R332" s="196"/>
      <c r="S332" s="196"/>
      <c r="T332" s="196"/>
      <c r="U332" s="196"/>
      <c r="V332" s="196"/>
      <c r="W332" s="196"/>
      <c r="X332" s="196"/>
      <c r="Y332" s="196"/>
      <c r="Z332" s="196"/>
      <c r="AA332" s="196"/>
      <c r="AB332" s="196"/>
      <c r="AC332" s="196"/>
      <c r="AD332" s="196"/>
      <c r="AE332" s="196"/>
      <c r="AF332" s="196"/>
      <c r="AG332" s="196"/>
      <c r="AH332" s="196"/>
      <c r="AI332" s="196"/>
      <c r="AJ332" s="196"/>
      <c r="AK332" s="196"/>
      <c r="AL332" s="196"/>
      <c r="AM332" s="196"/>
      <c r="AN332" s="196"/>
      <c r="AO332" s="196"/>
      <c r="AP332" s="196"/>
      <c r="AQ332" s="10"/>
      <c r="AR332" s="10"/>
      <c r="AS332" s="10"/>
      <c r="AT332" s="10"/>
      <c r="AU332" s="10"/>
      <c r="AV332" s="10"/>
      <c r="AW332" s="10"/>
      <c r="AX332" s="10"/>
      <c r="AY332" s="10"/>
      <c r="AZ332" s="10"/>
      <c r="BA332" s="10"/>
      <c r="BB332" s="10"/>
      <c r="BC332" s="10"/>
      <c r="BD332" s="10"/>
    </row>
    <row r="333" spans="1:56" ht="15" customHeight="1" x14ac:dyDescent="0.2">
      <c r="A333" s="1"/>
      <c r="B333" s="196"/>
      <c r="C333" s="196"/>
      <c r="D333" s="196"/>
      <c r="E333" s="196"/>
      <c r="F333" s="196"/>
      <c r="G333" s="196"/>
      <c r="H333" s="196"/>
      <c r="I333" s="196"/>
      <c r="J333" s="196"/>
      <c r="K333" s="196"/>
      <c r="L333" s="196"/>
      <c r="M333" s="196"/>
      <c r="N333" s="196"/>
      <c r="O333" s="196"/>
      <c r="P333" s="196"/>
      <c r="Q333" s="196"/>
      <c r="R333" s="196"/>
      <c r="S333" s="196"/>
      <c r="T333" s="196"/>
      <c r="U333" s="196"/>
      <c r="V333" s="196"/>
      <c r="W333" s="196"/>
      <c r="X333" s="196"/>
      <c r="Y333" s="196"/>
      <c r="Z333" s="196"/>
      <c r="AA333" s="196"/>
      <c r="AB333" s="196"/>
      <c r="AC333" s="196"/>
      <c r="AD333" s="196"/>
      <c r="AE333" s="196"/>
      <c r="AF333" s="196"/>
      <c r="AG333" s="196"/>
      <c r="AH333" s="196"/>
      <c r="AI333" s="196"/>
      <c r="AJ333" s="196"/>
      <c r="AK333" s="196"/>
      <c r="AL333" s="196"/>
      <c r="AM333" s="196"/>
      <c r="AN333" s="196"/>
      <c r="AO333" s="196"/>
      <c r="AP333" s="196"/>
      <c r="AQ333" s="10"/>
      <c r="AR333" s="10"/>
      <c r="AS333" s="10"/>
      <c r="AT333" s="10"/>
      <c r="AU333" s="10"/>
      <c r="AV333" s="10"/>
      <c r="AW333" s="10"/>
      <c r="AX333" s="10"/>
      <c r="AY333" s="10"/>
      <c r="AZ333" s="10"/>
      <c r="BA333" s="10"/>
      <c r="BB333" s="10"/>
      <c r="BC333" s="10"/>
      <c r="BD333" s="10"/>
    </row>
    <row r="334" spans="1:56" ht="15" customHeight="1" x14ac:dyDescent="0.2">
      <c r="A334" s="1"/>
      <c r="B334" s="196"/>
      <c r="C334" s="196"/>
      <c r="D334" s="196"/>
      <c r="E334" s="196"/>
      <c r="F334" s="196"/>
      <c r="G334" s="196"/>
      <c r="H334" s="196"/>
      <c r="I334" s="196"/>
      <c r="J334" s="196"/>
      <c r="K334" s="196"/>
      <c r="L334" s="196"/>
      <c r="M334" s="196"/>
      <c r="N334" s="196"/>
      <c r="O334" s="196"/>
      <c r="P334" s="196"/>
      <c r="Q334" s="196"/>
      <c r="R334" s="196"/>
      <c r="S334" s="196"/>
      <c r="T334" s="196"/>
      <c r="U334" s="196"/>
      <c r="V334" s="196"/>
      <c r="W334" s="196"/>
      <c r="X334" s="196"/>
      <c r="Y334" s="196"/>
      <c r="Z334" s="196"/>
      <c r="AA334" s="196"/>
      <c r="AB334" s="196"/>
      <c r="AC334" s="196"/>
      <c r="AD334" s="196"/>
      <c r="AE334" s="196"/>
      <c r="AF334" s="196"/>
      <c r="AG334" s="196"/>
      <c r="AH334" s="196"/>
      <c r="AI334" s="196"/>
      <c r="AJ334" s="196"/>
      <c r="AK334" s="196"/>
      <c r="AL334" s="196"/>
      <c r="AM334" s="196"/>
      <c r="AN334" s="196"/>
      <c r="AO334" s="196"/>
      <c r="AP334" s="196"/>
      <c r="AQ334" s="10"/>
      <c r="AR334" s="10"/>
      <c r="AS334" s="10"/>
      <c r="AT334" s="10"/>
      <c r="AU334" s="10"/>
      <c r="AV334" s="10"/>
      <c r="AW334" s="10"/>
      <c r="AX334" s="10"/>
      <c r="AY334" s="10"/>
      <c r="AZ334" s="10"/>
      <c r="BA334" s="10"/>
      <c r="BB334" s="10"/>
      <c r="BC334" s="10"/>
      <c r="BD334" s="10"/>
    </row>
    <row r="335" spans="1:56" ht="15" customHeight="1" x14ac:dyDescent="0.2">
      <c r="A335" s="1"/>
      <c r="B335" s="196"/>
      <c r="C335" s="196"/>
      <c r="D335" s="196"/>
      <c r="E335" s="196"/>
      <c r="F335" s="196"/>
      <c r="G335" s="196"/>
      <c r="H335" s="196"/>
      <c r="I335" s="196"/>
      <c r="J335" s="196"/>
      <c r="K335" s="196"/>
      <c r="L335" s="196"/>
      <c r="M335" s="196"/>
      <c r="N335" s="196"/>
      <c r="O335" s="196"/>
      <c r="P335" s="196"/>
      <c r="Q335" s="196"/>
      <c r="R335" s="196"/>
      <c r="S335" s="196"/>
      <c r="T335" s="196"/>
      <c r="U335" s="196"/>
      <c r="V335" s="196"/>
      <c r="W335" s="196"/>
      <c r="X335" s="196"/>
      <c r="Y335" s="196"/>
      <c r="Z335" s="196"/>
      <c r="AA335" s="196"/>
      <c r="AB335" s="196"/>
      <c r="AC335" s="196"/>
      <c r="AD335" s="196"/>
      <c r="AE335" s="196"/>
      <c r="AF335" s="196"/>
      <c r="AG335" s="196"/>
      <c r="AH335" s="196"/>
      <c r="AI335" s="196"/>
      <c r="AJ335" s="196"/>
      <c r="AK335" s="196"/>
      <c r="AL335" s="196"/>
      <c r="AM335" s="196"/>
      <c r="AN335" s="196"/>
      <c r="AO335" s="196"/>
      <c r="AP335" s="196"/>
      <c r="AQ335" s="10"/>
      <c r="AR335" s="10"/>
      <c r="AS335" s="10"/>
      <c r="AT335" s="10"/>
      <c r="AU335" s="10"/>
      <c r="AV335" s="10"/>
      <c r="AW335" s="10"/>
      <c r="AX335" s="10"/>
      <c r="AY335" s="10"/>
      <c r="AZ335" s="10"/>
      <c r="BA335" s="10"/>
      <c r="BB335" s="10"/>
      <c r="BC335" s="10"/>
      <c r="BD335" s="10"/>
    </row>
    <row r="336" spans="1:56" ht="15" customHeight="1" x14ac:dyDescent="0.2">
      <c r="A336" s="1"/>
      <c r="B336" s="196"/>
      <c r="C336" s="196"/>
      <c r="D336" s="196"/>
      <c r="E336" s="196"/>
      <c r="F336" s="196"/>
      <c r="G336" s="196"/>
      <c r="H336" s="196"/>
      <c r="I336" s="196"/>
      <c r="J336" s="196"/>
      <c r="K336" s="196"/>
      <c r="L336" s="196"/>
      <c r="M336" s="196"/>
      <c r="N336" s="196"/>
      <c r="O336" s="196"/>
      <c r="P336" s="196"/>
      <c r="Q336" s="196"/>
      <c r="R336" s="196"/>
      <c r="S336" s="196"/>
      <c r="T336" s="196"/>
      <c r="U336" s="196"/>
      <c r="V336" s="196"/>
      <c r="W336" s="196"/>
      <c r="X336" s="196"/>
      <c r="Y336" s="196"/>
      <c r="Z336" s="196"/>
      <c r="AA336" s="196"/>
      <c r="AB336" s="196"/>
      <c r="AC336" s="196"/>
      <c r="AD336" s="196"/>
      <c r="AE336" s="196"/>
      <c r="AF336" s="196"/>
      <c r="AG336" s="196"/>
      <c r="AH336" s="196"/>
      <c r="AI336" s="196"/>
      <c r="AJ336" s="196"/>
      <c r="AK336" s="196"/>
      <c r="AL336" s="196"/>
      <c r="AM336" s="196"/>
      <c r="AN336" s="196"/>
      <c r="AO336" s="196"/>
      <c r="AP336" s="196"/>
      <c r="AQ336" s="10"/>
      <c r="AR336" s="10"/>
      <c r="AS336" s="10"/>
      <c r="AT336" s="10"/>
      <c r="AU336" s="10"/>
      <c r="AV336" s="10"/>
      <c r="AW336" s="10"/>
      <c r="AX336" s="10"/>
      <c r="AY336" s="10"/>
      <c r="AZ336" s="10"/>
      <c r="BA336" s="10"/>
      <c r="BB336" s="10"/>
      <c r="BC336" s="10"/>
      <c r="BD336" s="10"/>
    </row>
    <row r="337" spans="1:56" ht="15" customHeight="1" x14ac:dyDescent="0.2">
      <c r="A337" s="1"/>
      <c r="B337" s="196"/>
      <c r="C337" s="196"/>
      <c r="D337" s="196"/>
      <c r="E337" s="196"/>
      <c r="F337" s="196"/>
      <c r="G337" s="196"/>
      <c r="H337" s="196"/>
      <c r="I337" s="196"/>
      <c r="J337" s="196"/>
      <c r="K337" s="196"/>
      <c r="L337" s="196"/>
      <c r="M337" s="196"/>
      <c r="N337" s="196"/>
      <c r="O337" s="196"/>
      <c r="P337" s="196"/>
      <c r="Q337" s="196"/>
      <c r="R337" s="196"/>
      <c r="S337" s="196"/>
      <c r="T337" s="196"/>
      <c r="U337" s="196"/>
      <c r="V337" s="196"/>
      <c r="W337" s="196"/>
      <c r="X337" s="196"/>
      <c r="Y337" s="196"/>
      <c r="Z337" s="196"/>
      <c r="AA337" s="196"/>
      <c r="AB337" s="196"/>
      <c r="AC337" s="196"/>
      <c r="AD337" s="196"/>
      <c r="AE337" s="196"/>
      <c r="AF337" s="196"/>
      <c r="AG337" s="196"/>
      <c r="AH337" s="196"/>
      <c r="AI337" s="196"/>
      <c r="AJ337" s="196"/>
      <c r="AK337" s="196"/>
      <c r="AL337" s="196"/>
      <c r="AM337" s="196"/>
      <c r="AN337" s="196"/>
      <c r="AO337" s="196"/>
      <c r="AP337" s="196"/>
      <c r="AQ337" s="10"/>
      <c r="AR337" s="10"/>
      <c r="AS337" s="10"/>
      <c r="AT337" s="10"/>
      <c r="AU337" s="10"/>
      <c r="AV337" s="10"/>
      <c r="AW337" s="10"/>
      <c r="AX337" s="10"/>
      <c r="AY337" s="10"/>
      <c r="AZ337" s="10"/>
      <c r="BA337" s="10"/>
      <c r="BB337" s="10"/>
      <c r="BC337" s="10"/>
      <c r="BD337" s="10"/>
    </row>
    <row r="338" spans="1:56" ht="15" customHeight="1" x14ac:dyDescent="0.2">
      <c r="A338" s="1"/>
      <c r="B338" s="196"/>
      <c r="C338" s="196"/>
      <c r="D338" s="196"/>
      <c r="E338" s="196"/>
      <c r="F338" s="196"/>
      <c r="G338" s="196"/>
      <c r="H338" s="196"/>
      <c r="I338" s="196"/>
      <c r="J338" s="196"/>
      <c r="K338" s="196"/>
      <c r="L338" s="196"/>
      <c r="M338" s="196"/>
      <c r="N338" s="196"/>
      <c r="O338" s="196"/>
      <c r="P338" s="196"/>
      <c r="Q338" s="196"/>
      <c r="R338" s="196"/>
      <c r="S338" s="196"/>
      <c r="T338" s="196"/>
      <c r="U338" s="196"/>
      <c r="V338" s="196"/>
      <c r="W338" s="196"/>
      <c r="X338" s="196"/>
      <c r="Y338" s="196"/>
      <c r="Z338" s="196"/>
      <c r="AA338" s="196"/>
      <c r="AB338" s="196"/>
      <c r="AC338" s="196"/>
      <c r="AD338" s="196"/>
      <c r="AE338" s="196"/>
      <c r="AF338" s="196"/>
      <c r="AG338" s="196"/>
      <c r="AH338" s="196"/>
      <c r="AI338" s="196"/>
      <c r="AJ338" s="196"/>
      <c r="AK338" s="196"/>
      <c r="AL338" s="196"/>
      <c r="AM338" s="196"/>
      <c r="AN338" s="196"/>
      <c r="AO338" s="196"/>
      <c r="AP338" s="196"/>
      <c r="AQ338" s="10"/>
      <c r="AR338" s="10"/>
      <c r="AS338" s="10"/>
      <c r="AT338" s="10"/>
      <c r="AU338" s="10"/>
      <c r="AV338" s="10"/>
      <c r="AW338" s="10"/>
      <c r="AX338" s="10"/>
      <c r="AY338" s="10"/>
      <c r="AZ338" s="10"/>
      <c r="BA338" s="10"/>
      <c r="BB338" s="10"/>
      <c r="BC338" s="10"/>
      <c r="BD338" s="10"/>
    </row>
    <row r="339" spans="1:56" ht="15" customHeight="1" x14ac:dyDescent="0.2">
      <c r="A339" s="1"/>
      <c r="B339" s="196"/>
      <c r="C339" s="196"/>
      <c r="D339" s="196"/>
      <c r="E339" s="196"/>
      <c r="F339" s="196"/>
      <c r="G339" s="196"/>
      <c r="H339" s="196"/>
      <c r="I339" s="196"/>
      <c r="J339" s="196"/>
      <c r="K339" s="196"/>
      <c r="L339" s="196"/>
      <c r="M339" s="196"/>
      <c r="N339" s="196"/>
      <c r="O339" s="196"/>
      <c r="P339" s="196"/>
      <c r="Q339" s="196"/>
      <c r="R339" s="196"/>
      <c r="S339" s="196"/>
      <c r="T339" s="196"/>
      <c r="U339" s="196"/>
      <c r="V339" s="196"/>
      <c r="W339" s="196"/>
      <c r="X339" s="196"/>
      <c r="Y339" s="196"/>
      <c r="Z339" s="196"/>
      <c r="AA339" s="196"/>
      <c r="AB339" s="196"/>
      <c r="AC339" s="196"/>
      <c r="AD339" s="196"/>
      <c r="AE339" s="196"/>
      <c r="AF339" s="196"/>
      <c r="AG339" s="196"/>
      <c r="AH339" s="196"/>
      <c r="AI339" s="196"/>
      <c r="AJ339" s="196"/>
      <c r="AK339" s="196"/>
      <c r="AL339" s="196"/>
      <c r="AM339" s="196"/>
      <c r="AN339" s="196"/>
      <c r="AO339" s="196"/>
      <c r="AP339" s="196"/>
      <c r="AQ339" s="10"/>
      <c r="AR339" s="10"/>
      <c r="AS339" s="10"/>
      <c r="AT339" s="10"/>
      <c r="AU339" s="10"/>
      <c r="AV339" s="10"/>
      <c r="AW339" s="10"/>
      <c r="AX339" s="10"/>
      <c r="AY339" s="10"/>
      <c r="AZ339" s="10"/>
      <c r="BA339" s="10"/>
      <c r="BB339" s="10"/>
      <c r="BC339" s="10"/>
      <c r="BD339" s="10"/>
    </row>
    <row r="340" spans="1:56" ht="15" customHeight="1" x14ac:dyDescent="0.2">
      <c r="A340" s="1"/>
      <c r="B340" s="50"/>
      <c r="C340" s="50"/>
      <c r="D340" s="50"/>
      <c r="E340" s="50"/>
      <c r="F340" s="50"/>
      <c r="G340" s="50"/>
      <c r="H340" s="50"/>
      <c r="I340" s="50"/>
      <c r="J340" s="50"/>
      <c r="K340" s="50"/>
      <c r="L340" s="50"/>
      <c r="M340" s="50"/>
      <c r="N340" s="50"/>
      <c r="O340" s="50"/>
      <c r="P340" s="50"/>
      <c r="Q340" s="50"/>
      <c r="R340" s="50"/>
      <c r="S340" s="50"/>
      <c r="T340" s="50"/>
      <c r="U340" s="50"/>
      <c r="V340" s="50"/>
      <c r="W340" s="50"/>
      <c r="X340" s="50"/>
      <c r="Y340" s="50"/>
      <c r="Z340" s="50"/>
      <c r="AA340" s="50"/>
      <c r="AB340" s="50"/>
      <c r="AC340" s="50"/>
      <c r="AD340" s="50"/>
      <c r="AE340" s="50"/>
      <c r="AF340" s="50"/>
      <c r="AG340" s="50"/>
      <c r="AH340" s="50"/>
      <c r="AI340" s="50"/>
      <c r="AJ340" s="50"/>
      <c r="AK340" s="50"/>
      <c r="AL340" s="50"/>
      <c r="AM340" s="50"/>
      <c r="AN340" s="50"/>
      <c r="AO340" s="50"/>
      <c r="AP340" s="50"/>
      <c r="AQ340" s="10"/>
      <c r="AR340" s="10"/>
      <c r="AS340" s="10"/>
      <c r="AT340" s="10"/>
      <c r="AU340" s="10"/>
      <c r="AV340" s="10"/>
      <c r="AW340" s="10"/>
      <c r="AX340" s="10"/>
      <c r="AY340" s="10"/>
      <c r="AZ340" s="10"/>
      <c r="BA340" s="10"/>
      <c r="BB340" s="10"/>
      <c r="BC340" s="10"/>
      <c r="BD340" s="10"/>
    </row>
    <row r="341" spans="1:56" ht="15" customHeight="1" x14ac:dyDescent="0.2">
      <c r="A341" s="1">
        <v>36</v>
      </c>
      <c r="B341" s="197" t="s">
        <v>258</v>
      </c>
      <c r="C341" s="197"/>
      <c r="D341" s="197"/>
      <c r="E341" s="197"/>
      <c r="F341" s="197"/>
      <c r="G341" s="197"/>
      <c r="H341" s="197"/>
      <c r="I341" s="197"/>
      <c r="J341" s="197"/>
      <c r="K341" s="197"/>
      <c r="L341" s="197"/>
      <c r="M341" s="197"/>
      <c r="N341" s="197"/>
      <c r="O341" s="197"/>
      <c r="P341" s="197"/>
      <c r="Q341" s="197"/>
      <c r="R341" s="197"/>
      <c r="S341" s="197"/>
      <c r="T341" s="197"/>
      <c r="U341" s="197"/>
      <c r="V341" s="197"/>
      <c r="W341" s="197"/>
      <c r="X341" s="197"/>
      <c r="Y341" s="197"/>
      <c r="Z341" s="197"/>
      <c r="AA341" s="197"/>
      <c r="AB341" s="197"/>
      <c r="AC341" s="197"/>
      <c r="AD341" s="197"/>
      <c r="AE341" s="197"/>
      <c r="AF341" s="197"/>
      <c r="AG341" s="197"/>
      <c r="AH341" s="197"/>
      <c r="AI341" s="197"/>
      <c r="AJ341" s="197"/>
      <c r="AK341" s="197"/>
      <c r="AL341" s="197"/>
      <c r="AM341" s="197"/>
      <c r="AN341" s="197"/>
      <c r="AO341" s="197"/>
      <c r="AP341" s="197"/>
      <c r="AQ341" s="10"/>
      <c r="AR341" s="10"/>
      <c r="AS341" s="10"/>
      <c r="AT341" s="10"/>
      <c r="AU341" s="10"/>
      <c r="AV341" s="10"/>
      <c r="AW341" s="10"/>
      <c r="AX341" s="10"/>
      <c r="AY341" s="10"/>
      <c r="AZ341" s="10"/>
      <c r="BA341" s="10"/>
      <c r="BB341" s="10"/>
      <c r="BC341" s="10"/>
      <c r="BD341" s="10"/>
    </row>
    <row r="342" spans="1:56" ht="2.25" customHeight="1" x14ac:dyDescent="0.2">
      <c r="A342" s="1"/>
      <c r="B342" s="51"/>
      <c r="C342" s="51"/>
      <c r="D342" s="51"/>
      <c r="E342" s="51"/>
      <c r="F342" s="51"/>
      <c r="G342" s="51"/>
      <c r="H342" s="51"/>
      <c r="I342" s="51"/>
      <c r="J342" s="51"/>
      <c r="K342" s="51"/>
      <c r="L342" s="51"/>
      <c r="M342" s="51"/>
      <c r="N342" s="51"/>
      <c r="O342" s="51"/>
      <c r="P342" s="51"/>
      <c r="Q342" s="51"/>
      <c r="R342" s="51"/>
      <c r="S342" s="51"/>
      <c r="T342" s="51"/>
      <c r="U342" s="51"/>
      <c r="V342" s="51"/>
      <c r="W342" s="51"/>
      <c r="X342" s="51"/>
      <c r="Y342" s="51"/>
      <c r="Z342" s="51"/>
      <c r="AA342" s="51"/>
      <c r="AB342" s="51"/>
      <c r="AC342" s="51"/>
      <c r="AD342" s="51"/>
      <c r="AE342" s="51"/>
      <c r="AF342" s="51"/>
      <c r="AG342" s="51"/>
      <c r="AH342" s="51"/>
      <c r="AI342" s="51"/>
      <c r="AJ342" s="51"/>
      <c r="AK342" s="51"/>
      <c r="AL342" s="51"/>
      <c r="AM342" s="51"/>
      <c r="AN342" s="51"/>
      <c r="AO342" s="51"/>
      <c r="AP342" s="51"/>
      <c r="AQ342" s="10"/>
      <c r="AR342" s="10"/>
      <c r="AS342" s="10"/>
      <c r="AT342" s="10"/>
      <c r="AU342" s="10"/>
      <c r="AV342" s="10"/>
      <c r="AW342" s="10"/>
      <c r="AX342" s="10"/>
      <c r="AY342" s="10"/>
      <c r="AZ342" s="10"/>
      <c r="BA342" s="10"/>
      <c r="BB342" s="10"/>
      <c r="BC342" s="10"/>
      <c r="BD342" s="10"/>
    </row>
    <row r="343" spans="1:56" ht="15" customHeight="1" x14ac:dyDescent="0.2">
      <c r="A343" s="1"/>
      <c r="B343" s="198" t="s">
        <v>259</v>
      </c>
      <c r="C343" s="198"/>
      <c r="D343" s="198"/>
      <c r="E343" s="198"/>
      <c r="F343" s="198"/>
      <c r="G343" s="198"/>
      <c r="H343" s="198"/>
      <c r="I343" s="198"/>
      <c r="J343" s="198"/>
      <c r="K343" s="198"/>
      <c r="L343" s="198"/>
      <c r="M343" s="198"/>
      <c r="N343" s="198"/>
      <c r="O343" s="198"/>
      <c r="P343" s="198"/>
      <c r="Q343" s="198"/>
      <c r="R343" s="198"/>
      <c r="S343" s="198"/>
      <c r="T343" s="198"/>
      <c r="U343" s="198"/>
      <c r="V343" s="198"/>
      <c r="W343" s="198"/>
      <c r="X343" s="198"/>
      <c r="Y343" s="198"/>
      <c r="Z343" s="198"/>
      <c r="AA343" s="198"/>
      <c r="AB343" s="198"/>
      <c r="AC343" s="198"/>
      <c r="AD343" s="198"/>
      <c r="AE343" s="198"/>
      <c r="AF343" s="198"/>
      <c r="AG343" s="198"/>
      <c r="AH343" s="198"/>
      <c r="AI343" s="198"/>
      <c r="AJ343" s="198"/>
      <c r="AK343" s="198"/>
      <c r="AL343" s="198"/>
      <c r="AM343" s="198"/>
      <c r="AN343" s="198"/>
      <c r="AO343" s="198"/>
      <c r="AP343" s="198"/>
      <c r="AQ343" s="10"/>
      <c r="AR343" s="10"/>
      <c r="AS343" s="10"/>
      <c r="AT343" s="10"/>
      <c r="AU343" s="10"/>
      <c r="AV343" s="10"/>
      <c r="AW343" s="10"/>
      <c r="AX343" s="10"/>
      <c r="AY343" s="10"/>
      <c r="AZ343" s="10"/>
      <c r="BA343" s="10"/>
      <c r="BB343" s="10"/>
      <c r="BC343" s="10"/>
      <c r="BD343" s="10"/>
    </row>
    <row r="344" spans="1:56" ht="2.25" customHeight="1" x14ac:dyDescent="0.2">
      <c r="A344" s="1"/>
      <c r="B344" s="50"/>
      <c r="C344" s="50"/>
      <c r="D344" s="50"/>
      <c r="E344" s="50"/>
      <c r="F344" s="50"/>
      <c r="G344" s="50"/>
      <c r="H344" s="50"/>
      <c r="I344" s="50"/>
      <c r="J344" s="50"/>
      <c r="K344" s="50"/>
      <c r="L344" s="50"/>
      <c r="M344" s="50"/>
      <c r="N344" s="50"/>
      <c r="O344" s="50"/>
      <c r="P344" s="50"/>
      <c r="Q344" s="50"/>
      <c r="R344" s="50"/>
      <c r="S344" s="50"/>
      <c r="T344" s="50"/>
      <c r="U344" s="50"/>
      <c r="V344" s="50"/>
      <c r="W344" s="50"/>
      <c r="X344" s="50"/>
      <c r="Y344" s="50"/>
      <c r="Z344" s="50"/>
      <c r="AA344" s="50"/>
      <c r="AB344" s="50"/>
      <c r="AC344" s="50"/>
      <c r="AD344" s="50"/>
      <c r="AE344" s="50"/>
      <c r="AF344" s="50"/>
      <c r="AG344" s="50"/>
      <c r="AH344" s="50"/>
      <c r="AI344" s="50"/>
      <c r="AJ344" s="50"/>
      <c r="AK344" s="50"/>
      <c r="AL344" s="50"/>
      <c r="AM344" s="50"/>
      <c r="AN344" s="50"/>
      <c r="AO344" s="50"/>
      <c r="AP344" s="50"/>
      <c r="AQ344" s="10"/>
      <c r="AR344" s="10"/>
      <c r="AS344" s="10"/>
      <c r="AT344" s="10"/>
      <c r="AU344" s="10"/>
      <c r="AV344" s="10"/>
      <c r="AW344" s="10"/>
      <c r="AX344" s="10"/>
      <c r="AY344" s="10"/>
      <c r="AZ344" s="10"/>
      <c r="BA344" s="10"/>
      <c r="BB344" s="10"/>
      <c r="BC344" s="10"/>
      <c r="BD344" s="10"/>
    </row>
    <row r="345" spans="1:56" ht="15" customHeight="1" x14ac:dyDescent="0.2">
      <c r="A345" s="1"/>
      <c r="B345" s="196"/>
      <c r="C345" s="196"/>
      <c r="D345" s="196"/>
      <c r="E345" s="196"/>
      <c r="F345" s="196"/>
      <c r="G345" s="196"/>
      <c r="H345" s="196"/>
      <c r="I345" s="196"/>
      <c r="J345" s="196"/>
      <c r="K345" s="196"/>
      <c r="L345" s="196"/>
      <c r="M345" s="196"/>
      <c r="N345" s="196"/>
      <c r="O345" s="196"/>
      <c r="P345" s="196"/>
      <c r="Q345" s="196"/>
      <c r="R345" s="196"/>
      <c r="S345" s="196"/>
      <c r="T345" s="196"/>
      <c r="U345" s="196"/>
      <c r="V345" s="196"/>
      <c r="W345" s="196"/>
      <c r="X345" s="196"/>
      <c r="Y345" s="196"/>
      <c r="Z345" s="196"/>
      <c r="AA345" s="196"/>
      <c r="AB345" s="196"/>
      <c r="AC345" s="196"/>
      <c r="AD345" s="196"/>
      <c r="AE345" s="196"/>
      <c r="AF345" s="196"/>
      <c r="AG345" s="196"/>
      <c r="AH345" s="196"/>
      <c r="AI345" s="196"/>
      <c r="AJ345" s="196"/>
      <c r="AK345" s="196"/>
      <c r="AL345" s="196"/>
      <c r="AM345" s="196"/>
      <c r="AN345" s="196"/>
      <c r="AO345" s="196"/>
      <c r="AP345" s="196"/>
      <c r="AQ345" s="10"/>
      <c r="AR345" s="10"/>
      <c r="AS345" s="10"/>
      <c r="AT345" s="10"/>
      <c r="AU345" s="10"/>
      <c r="AV345" s="10"/>
      <c r="AW345" s="10"/>
      <c r="AX345" s="10"/>
      <c r="AY345" s="10"/>
      <c r="AZ345" s="10"/>
      <c r="BA345" s="10"/>
      <c r="BB345" s="10"/>
      <c r="BC345" s="10"/>
      <c r="BD345" s="10"/>
    </row>
    <row r="346" spans="1:56" ht="15" customHeight="1" x14ac:dyDescent="0.2">
      <c r="A346" s="1"/>
      <c r="B346" s="196"/>
      <c r="C346" s="196"/>
      <c r="D346" s="196"/>
      <c r="E346" s="196"/>
      <c r="F346" s="196"/>
      <c r="G346" s="196"/>
      <c r="H346" s="196"/>
      <c r="I346" s="196"/>
      <c r="J346" s="196"/>
      <c r="K346" s="196"/>
      <c r="L346" s="196"/>
      <c r="M346" s="196"/>
      <c r="N346" s="196"/>
      <c r="O346" s="196"/>
      <c r="P346" s="196"/>
      <c r="Q346" s="196"/>
      <c r="R346" s="196"/>
      <c r="S346" s="196"/>
      <c r="T346" s="196"/>
      <c r="U346" s="196"/>
      <c r="V346" s="196"/>
      <c r="W346" s="196"/>
      <c r="X346" s="196"/>
      <c r="Y346" s="196"/>
      <c r="Z346" s="196"/>
      <c r="AA346" s="196"/>
      <c r="AB346" s="196"/>
      <c r="AC346" s="196"/>
      <c r="AD346" s="196"/>
      <c r="AE346" s="196"/>
      <c r="AF346" s="196"/>
      <c r="AG346" s="196"/>
      <c r="AH346" s="196"/>
      <c r="AI346" s="196"/>
      <c r="AJ346" s="196"/>
      <c r="AK346" s="196"/>
      <c r="AL346" s="196"/>
      <c r="AM346" s="196"/>
      <c r="AN346" s="196"/>
      <c r="AO346" s="196"/>
      <c r="AP346" s="196"/>
      <c r="AQ346" s="10"/>
      <c r="AR346" s="10"/>
      <c r="AS346" s="10"/>
      <c r="AT346" s="10"/>
      <c r="AU346" s="10"/>
      <c r="AV346" s="10"/>
      <c r="AW346" s="10"/>
      <c r="AX346" s="10"/>
      <c r="AY346" s="10"/>
      <c r="AZ346" s="10"/>
      <c r="BA346" s="10"/>
      <c r="BB346" s="10"/>
      <c r="BC346" s="10"/>
      <c r="BD346" s="10"/>
    </row>
    <row r="347" spans="1:56" ht="15" customHeight="1" x14ac:dyDescent="0.2">
      <c r="A347" s="1"/>
      <c r="B347" s="196"/>
      <c r="C347" s="196"/>
      <c r="D347" s="196"/>
      <c r="E347" s="196"/>
      <c r="F347" s="196"/>
      <c r="G347" s="196"/>
      <c r="H347" s="196"/>
      <c r="I347" s="196"/>
      <c r="J347" s="196"/>
      <c r="K347" s="196"/>
      <c r="L347" s="196"/>
      <c r="M347" s="196"/>
      <c r="N347" s="196"/>
      <c r="O347" s="196"/>
      <c r="P347" s="196"/>
      <c r="Q347" s="196"/>
      <c r="R347" s="196"/>
      <c r="S347" s="196"/>
      <c r="T347" s="196"/>
      <c r="U347" s="196"/>
      <c r="V347" s="196"/>
      <c r="W347" s="196"/>
      <c r="X347" s="196"/>
      <c r="Y347" s="196"/>
      <c r="Z347" s="196"/>
      <c r="AA347" s="196"/>
      <c r="AB347" s="196"/>
      <c r="AC347" s="196"/>
      <c r="AD347" s="196"/>
      <c r="AE347" s="196"/>
      <c r="AF347" s="196"/>
      <c r="AG347" s="196"/>
      <c r="AH347" s="196"/>
      <c r="AI347" s="196"/>
      <c r="AJ347" s="196"/>
      <c r="AK347" s="196"/>
      <c r="AL347" s="196"/>
      <c r="AM347" s="196"/>
      <c r="AN347" s="196"/>
      <c r="AO347" s="196"/>
      <c r="AP347" s="196"/>
      <c r="AQ347" s="10"/>
      <c r="AR347" s="10"/>
      <c r="AS347" s="10"/>
      <c r="AT347" s="10"/>
      <c r="AU347" s="10"/>
      <c r="AV347" s="10"/>
      <c r="AW347" s="10"/>
      <c r="AX347" s="10"/>
      <c r="AY347" s="10"/>
      <c r="AZ347" s="10"/>
      <c r="BA347" s="10"/>
      <c r="BB347" s="10"/>
      <c r="BC347" s="10"/>
      <c r="BD347" s="10"/>
    </row>
    <row r="348" spans="1:56" ht="15" customHeight="1" x14ac:dyDescent="0.2">
      <c r="A348" s="1"/>
      <c r="B348" s="196"/>
      <c r="C348" s="196"/>
      <c r="D348" s="196"/>
      <c r="E348" s="196"/>
      <c r="F348" s="196"/>
      <c r="G348" s="196"/>
      <c r="H348" s="196"/>
      <c r="I348" s="196"/>
      <c r="J348" s="196"/>
      <c r="K348" s="196"/>
      <c r="L348" s="196"/>
      <c r="M348" s="196"/>
      <c r="N348" s="196"/>
      <c r="O348" s="196"/>
      <c r="P348" s="196"/>
      <c r="Q348" s="196"/>
      <c r="R348" s="196"/>
      <c r="S348" s="196"/>
      <c r="T348" s="196"/>
      <c r="U348" s="196"/>
      <c r="V348" s="196"/>
      <c r="W348" s="196"/>
      <c r="X348" s="196"/>
      <c r="Y348" s="196"/>
      <c r="Z348" s="196"/>
      <c r="AA348" s="196"/>
      <c r="AB348" s="196"/>
      <c r="AC348" s="196"/>
      <c r="AD348" s="196"/>
      <c r="AE348" s="196"/>
      <c r="AF348" s="196"/>
      <c r="AG348" s="196"/>
      <c r="AH348" s="196"/>
      <c r="AI348" s="196"/>
      <c r="AJ348" s="196"/>
      <c r="AK348" s="196"/>
      <c r="AL348" s="196"/>
      <c r="AM348" s="196"/>
      <c r="AN348" s="196"/>
      <c r="AO348" s="196"/>
      <c r="AP348" s="196"/>
      <c r="AQ348" s="10"/>
      <c r="AR348" s="10"/>
      <c r="AS348" s="10"/>
      <c r="AT348" s="10"/>
      <c r="AU348" s="10"/>
      <c r="AV348" s="10"/>
      <c r="AW348" s="10"/>
      <c r="AX348" s="10"/>
      <c r="AY348" s="10"/>
      <c r="AZ348" s="10"/>
      <c r="BA348" s="10"/>
      <c r="BB348" s="10"/>
      <c r="BC348" s="10"/>
      <c r="BD348" s="10"/>
    </row>
    <row r="349" spans="1:56" ht="15" customHeight="1" x14ac:dyDescent="0.2">
      <c r="A349" s="1"/>
      <c r="B349" s="196"/>
      <c r="C349" s="196"/>
      <c r="D349" s="196"/>
      <c r="E349" s="196"/>
      <c r="F349" s="196"/>
      <c r="G349" s="196"/>
      <c r="H349" s="196"/>
      <c r="I349" s="196"/>
      <c r="J349" s="196"/>
      <c r="K349" s="196"/>
      <c r="L349" s="196"/>
      <c r="M349" s="196"/>
      <c r="N349" s="196"/>
      <c r="O349" s="196"/>
      <c r="P349" s="196"/>
      <c r="Q349" s="196"/>
      <c r="R349" s="196"/>
      <c r="S349" s="196"/>
      <c r="T349" s="196"/>
      <c r="U349" s="196"/>
      <c r="V349" s="196"/>
      <c r="W349" s="196"/>
      <c r="X349" s="196"/>
      <c r="Y349" s="196"/>
      <c r="Z349" s="196"/>
      <c r="AA349" s="196"/>
      <c r="AB349" s="196"/>
      <c r="AC349" s="196"/>
      <c r="AD349" s="196"/>
      <c r="AE349" s="196"/>
      <c r="AF349" s="196"/>
      <c r="AG349" s="196"/>
      <c r="AH349" s="196"/>
      <c r="AI349" s="196"/>
      <c r="AJ349" s="196"/>
      <c r="AK349" s="196"/>
      <c r="AL349" s="196"/>
      <c r="AM349" s="196"/>
      <c r="AN349" s="196"/>
      <c r="AO349" s="196"/>
      <c r="AP349" s="196"/>
      <c r="AQ349" s="10"/>
      <c r="AR349" s="10"/>
      <c r="AS349" s="10"/>
      <c r="AT349" s="10"/>
      <c r="AU349" s="10"/>
      <c r="AV349" s="10"/>
      <c r="AW349" s="10"/>
      <c r="AX349" s="10"/>
      <c r="AY349" s="10"/>
      <c r="AZ349" s="10"/>
      <c r="BA349" s="10"/>
      <c r="BB349" s="10"/>
      <c r="BC349" s="10"/>
      <c r="BD349" s="10"/>
    </row>
    <row r="350" spans="1:56" ht="15" customHeight="1" x14ac:dyDescent="0.2">
      <c r="A350" s="1"/>
      <c r="B350" s="196"/>
      <c r="C350" s="196"/>
      <c r="D350" s="196"/>
      <c r="E350" s="196"/>
      <c r="F350" s="196"/>
      <c r="G350" s="196"/>
      <c r="H350" s="196"/>
      <c r="I350" s="196"/>
      <c r="J350" s="196"/>
      <c r="K350" s="196"/>
      <c r="L350" s="196"/>
      <c r="M350" s="196"/>
      <c r="N350" s="196"/>
      <c r="O350" s="196"/>
      <c r="P350" s="196"/>
      <c r="Q350" s="196"/>
      <c r="R350" s="196"/>
      <c r="S350" s="196"/>
      <c r="T350" s="196"/>
      <c r="U350" s="196"/>
      <c r="V350" s="196"/>
      <c r="W350" s="196"/>
      <c r="X350" s="196"/>
      <c r="Y350" s="196"/>
      <c r="Z350" s="196"/>
      <c r="AA350" s="196"/>
      <c r="AB350" s="196"/>
      <c r="AC350" s="196"/>
      <c r="AD350" s="196"/>
      <c r="AE350" s="196"/>
      <c r="AF350" s="196"/>
      <c r="AG350" s="196"/>
      <c r="AH350" s="196"/>
      <c r="AI350" s="196"/>
      <c r="AJ350" s="196"/>
      <c r="AK350" s="196"/>
      <c r="AL350" s="196"/>
      <c r="AM350" s="196"/>
      <c r="AN350" s="196"/>
      <c r="AO350" s="196"/>
      <c r="AP350" s="196"/>
      <c r="AQ350" s="10"/>
      <c r="AR350" s="10"/>
      <c r="AS350" s="10"/>
      <c r="AT350" s="10"/>
      <c r="AU350" s="10"/>
      <c r="AV350" s="10"/>
      <c r="AW350" s="10"/>
      <c r="AX350" s="10"/>
      <c r="AY350" s="10"/>
      <c r="AZ350" s="10"/>
      <c r="BA350" s="10"/>
      <c r="BB350" s="10"/>
      <c r="BC350" s="10"/>
      <c r="BD350" s="10"/>
    </row>
    <row r="351" spans="1:56" ht="15" customHeight="1" x14ac:dyDescent="0.2">
      <c r="A351" s="1"/>
      <c r="B351" s="196"/>
      <c r="C351" s="196"/>
      <c r="D351" s="196"/>
      <c r="E351" s="196"/>
      <c r="F351" s="196"/>
      <c r="G351" s="196"/>
      <c r="H351" s="196"/>
      <c r="I351" s="196"/>
      <c r="J351" s="196"/>
      <c r="K351" s="196"/>
      <c r="L351" s="196"/>
      <c r="M351" s="196"/>
      <c r="N351" s="196"/>
      <c r="O351" s="196"/>
      <c r="P351" s="196"/>
      <c r="Q351" s="196"/>
      <c r="R351" s="196"/>
      <c r="S351" s="196"/>
      <c r="T351" s="196"/>
      <c r="U351" s="196"/>
      <c r="V351" s="196"/>
      <c r="W351" s="196"/>
      <c r="X351" s="196"/>
      <c r="Y351" s="196"/>
      <c r="Z351" s="196"/>
      <c r="AA351" s="196"/>
      <c r="AB351" s="196"/>
      <c r="AC351" s="196"/>
      <c r="AD351" s="196"/>
      <c r="AE351" s="196"/>
      <c r="AF351" s="196"/>
      <c r="AG351" s="196"/>
      <c r="AH351" s="196"/>
      <c r="AI351" s="196"/>
      <c r="AJ351" s="196"/>
      <c r="AK351" s="196"/>
      <c r="AL351" s="196"/>
      <c r="AM351" s="196"/>
      <c r="AN351" s="196"/>
      <c r="AO351" s="196"/>
      <c r="AP351" s="196"/>
      <c r="AQ351" s="10"/>
      <c r="AR351" s="10"/>
      <c r="AS351" s="10"/>
      <c r="AT351" s="10"/>
      <c r="AU351" s="10"/>
      <c r="AV351" s="10"/>
      <c r="AW351" s="10"/>
      <c r="AX351" s="10"/>
      <c r="AY351" s="10"/>
      <c r="AZ351" s="10"/>
      <c r="BA351" s="10"/>
      <c r="BB351" s="10"/>
      <c r="BC351" s="10"/>
      <c r="BD351" s="10"/>
    </row>
    <row r="352" spans="1:56" ht="15" customHeight="1" x14ac:dyDescent="0.2">
      <c r="A352" s="1"/>
      <c r="B352" s="196"/>
      <c r="C352" s="196"/>
      <c r="D352" s="196"/>
      <c r="E352" s="196"/>
      <c r="F352" s="196"/>
      <c r="G352" s="196"/>
      <c r="H352" s="196"/>
      <c r="I352" s="196"/>
      <c r="J352" s="196"/>
      <c r="K352" s="196"/>
      <c r="L352" s="196"/>
      <c r="M352" s="196"/>
      <c r="N352" s="196"/>
      <c r="O352" s="196"/>
      <c r="P352" s="196"/>
      <c r="Q352" s="196"/>
      <c r="R352" s="196"/>
      <c r="S352" s="196"/>
      <c r="T352" s="196"/>
      <c r="U352" s="196"/>
      <c r="V352" s="196"/>
      <c r="W352" s="196"/>
      <c r="X352" s="196"/>
      <c r="Y352" s="196"/>
      <c r="Z352" s="196"/>
      <c r="AA352" s="196"/>
      <c r="AB352" s="196"/>
      <c r="AC352" s="196"/>
      <c r="AD352" s="196"/>
      <c r="AE352" s="196"/>
      <c r="AF352" s="196"/>
      <c r="AG352" s="196"/>
      <c r="AH352" s="196"/>
      <c r="AI352" s="196"/>
      <c r="AJ352" s="196"/>
      <c r="AK352" s="196"/>
      <c r="AL352" s="196"/>
      <c r="AM352" s="196"/>
      <c r="AN352" s="196"/>
      <c r="AO352" s="196"/>
      <c r="AP352" s="196"/>
      <c r="AQ352" s="10"/>
      <c r="AR352" s="10"/>
      <c r="AS352" s="10"/>
      <c r="AT352" s="10"/>
      <c r="AU352" s="10"/>
      <c r="AV352" s="10"/>
      <c r="AW352" s="10"/>
      <c r="AX352" s="10"/>
      <c r="AY352" s="10"/>
      <c r="AZ352" s="10"/>
      <c r="BA352" s="10"/>
      <c r="BB352" s="10"/>
      <c r="BC352" s="10"/>
      <c r="BD352" s="10"/>
    </row>
    <row r="353" spans="1:56" ht="15" customHeight="1" x14ac:dyDescent="0.2">
      <c r="A353" s="1"/>
      <c r="B353" s="196"/>
      <c r="C353" s="196"/>
      <c r="D353" s="196"/>
      <c r="E353" s="196"/>
      <c r="F353" s="196"/>
      <c r="G353" s="196"/>
      <c r="H353" s="196"/>
      <c r="I353" s="196"/>
      <c r="J353" s="196"/>
      <c r="K353" s="196"/>
      <c r="L353" s="196"/>
      <c r="M353" s="196"/>
      <c r="N353" s="196"/>
      <c r="O353" s="196"/>
      <c r="P353" s="196"/>
      <c r="Q353" s="196"/>
      <c r="R353" s="196"/>
      <c r="S353" s="196"/>
      <c r="T353" s="196"/>
      <c r="U353" s="196"/>
      <c r="V353" s="196"/>
      <c r="W353" s="196"/>
      <c r="X353" s="196"/>
      <c r="Y353" s="196"/>
      <c r="Z353" s="196"/>
      <c r="AA353" s="196"/>
      <c r="AB353" s="196"/>
      <c r="AC353" s="196"/>
      <c r="AD353" s="196"/>
      <c r="AE353" s="196"/>
      <c r="AF353" s="196"/>
      <c r="AG353" s="196"/>
      <c r="AH353" s="196"/>
      <c r="AI353" s="196"/>
      <c r="AJ353" s="196"/>
      <c r="AK353" s="196"/>
      <c r="AL353" s="196"/>
      <c r="AM353" s="196"/>
      <c r="AN353" s="196"/>
      <c r="AO353" s="196"/>
      <c r="AP353" s="196"/>
      <c r="AQ353" s="10"/>
      <c r="AR353" s="10"/>
      <c r="AS353" s="10"/>
      <c r="AT353" s="10"/>
      <c r="AU353" s="10"/>
      <c r="AV353" s="10"/>
      <c r="AW353" s="10"/>
      <c r="AX353" s="10"/>
      <c r="AY353" s="10"/>
      <c r="AZ353" s="10"/>
      <c r="BA353" s="10"/>
      <c r="BB353" s="10"/>
      <c r="BC353" s="10"/>
      <c r="BD353" s="10"/>
    </row>
    <row r="354" spans="1:56" ht="15" customHeight="1" x14ac:dyDescent="0.2">
      <c r="A354" s="1"/>
      <c r="B354" s="196"/>
      <c r="C354" s="196"/>
      <c r="D354" s="196"/>
      <c r="E354" s="196"/>
      <c r="F354" s="196"/>
      <c r="G354" s="196"/>
      <c r="H354" s="196"/>
      <c r="I354" s="196"/>
      <c r="J354" s="196"/>
      <c r="K354" s="196"/>
      <c r="L354" s="196"/>
      <c r="M354" s="196"/>
      <c r="N354" s="196"/>
      <c r="O354" s="196"/>
      <c r="P354" s="196"/>
      <c r="Q354" s="196"/>
      <c r="R354" s="196"/>
      <c r="S354" s="196"/>
      <c r="T354" s="196"/>
      <c r="U354" s="196"/>
      <c r="V354" s="196"/>
      <c r="W354" s="196"/>
      <c r="X354" s="196"/>
      <c r="Y354" s="196"/>
      <c r="Z354" s="196"/>
      <c r="AA354" s="196"/>
      <c r="AB354" s="196"/>
      <c r="AC354" s="196"/>
      <c r="AD354" s="196"/>
      <c r="AE354" s="196"/>
      <c r="AF354" s="196"/>
      <c r="AG354" s="196"/>
      <c r="AH354" s="196"/>
      <c r="AI354" s="196"/>
      <c r="AJ354" s="196"/>
      <c r="AK354" s="196"/>
      <c r="AL354" s="196"/>
      <c r="AM354" s="196"/>
      <c r="AN354" s="196"/>
      <c r="AO354" s="196"/>
      <c r="AP354" s="196"/>
      <c r="AQ354" s="10"/>
      <c r="AR354" s="10"/>
      <c r="AS354" s="10"/>
      <c r="AT354" s="10"/>
      <c r="AU354" s="10"/>
      <c r="AV354" s="10"/>
      <c r="AW354" s="10"/>
      <c r="AX354" s="10"/>
      <c r="AY354" s="10"/>
      <c r="AZ354" s="10"/>
      <c r="BA354" s="10"/>
      <c r="BB354" s="10"/>
      <c r="BC354" s="10"/>
      <c r="BD354" s="10"/>
    </row>
    <row r="355" spans="1:56" ht="15" customHeight="1" x14ac:dyDescent="0.2">
      <c r="A355" s="1"/>
      <c r="B355" s="196"/>
      <c r="C355" s="196"/>
      <c r="D355" s="196"/>
      <c r="E355" s="196"/>
      <c r="F355" s="196"/>
      <c r="G355" s="196"/>
      <c r="H355" s="196"/>
      <c r="I355" s="196"/>
      <c r="J355" s="196"/>
      <c r="K355" s="196"/>
      <c r="L355" s="196"/>
      <c r="M355" s="196"/>
      <c r="N355" s="196"/>
      <c r="O355" s="196"/>
      <c r="P355" s="196"/>
      <c r="Q355" s="196"/>
      <c r="R355" s="196"/>
      <c r="S355" s="196"/>
      <c r="T355" s="196"/>
      <c r="U355" s="196"/>
      <c r="V355" s="196"/>
      <c r="W355" s="196"/>
      <c r="X355" s="196"/>
      <c r="Y355" s="196"/>
      <c r="Z355" s="196"/>
      <c r="AA355" s="196"/>
      <c r="AB355" s="196"/>
      <c r="AC355" s="196"/>
      <c r="AD355" s="196"/>
      <c r="AE355" s="196"/>
      <c r="AF355" s="196"/>
      <c r="AG355" s="196"/>
      <c r="AH355" s="196"/>
      <c r="AI355" s="196"/>
      <c r="AJ355" s="196"/>
      <c r="AK355" s="196"/>
      <c r="AL355" s="196"/>
      <c r="AM355" s="196"/>
      <c r="AN355" s="196"/>
      <c r="AO355" s="196"/>
      <c r="AP355" s="196"/>
      <c r="AQ355" s="10"/>
      <c r="AR355" s="10"/>
      <c r="AS355" s="10"/>
      <c r="AT355" s="10"/>
      <c r="AU355" s="10"/>
      <c r="AV355" s="10"/>
      <c r="AW355" s="10"/>
      <c r="AX355" s="10"/>
      <c r="AY355" s="10"/>
      <c r="AZ355" s="10"/>
      <c r="BA355" s="10"/>
      <c r="BB355" s="10"/>
      <c r="BC355" s="10"/>
      <c r="BD355" s="10"/>
    </row>
    <row r="356" spans="1:56" ht="15" customHeight="1" x14ac:dyDescent="0.2">
      <c r="A356" s="1"/>
      <c r="B356" s="196"/>
      <c r="C356" s="196"/>
      <c r="D356" s="196"/>
      <c r="E356" s="196"/>
      <c r="F356" s="196"/>
      <c r="G356" s="196"/>
      <c r="H356" s="196"/>
      <c r="I356" s="196"/>
      <c r="J356" s="196"/>
      <c r="K356" s="196"/>
      <c r="L356" s="196"/>
      <c r="M356" s="196"/>
      <c r="N356" s="196"/>
      <c r="O356" s="196"/>
      <c r="P356" s="196"/>
      <c r="Q356" s="196"/>
      <c r="R356" s="196"/>
      <c r="S356" s="196"/>
      <c r="T356" s="196"/>
      <c r="U356" s="196"/>
      <c r="V356" s="196"/>
      <c r="W356" s="196"/>
      <c r="X356" s="196"/>
      <c r="Y356" s="196"/>
      <c r="Z356" s="196"/>
      <c r="AA356" s="196"/>
      <c r="AB356" s="196"/>
      <c r="AC356" s="196"/>
      <c r="AD356" s="196"/>
      <c r="AE356" s="196"/>
      <c r="AF356" s="196"/>
      <c r="AG356" s="196"/>
      <c r="AH356" s="196"/>
      <c r="AI356" s="196"/>
      <c r="AJ356" s="196"/>
      <c r="AK356" s="196"/>
      <c r="AL356" s="196"/>
      <c r="AM356" s="196"/>
      <c r="AN356" s="196"/>
      <c r="AO356" s="196"/>
      <c r="AP356" s="196"/>
      <c r="AQ356" s="10"/>
      <c r="AR356" s="10"/>
      <c r="AS356" s="10"/>
      <c r="AT356" s="10"/>
      <c r="AU356" s="10"/>
      <c r="AV356" s="10"/>
      <c r="AW356" s="10"/>
      <c r="AX356" s="10"/>
      <c r="AY356" s="10"/>
      <c r="AZ356" s="10"/>
      <c r="BA356" s="10"/>
      <c r="BB356" s="10"/>
      <c r="BC356" s="10"/>
      <c r="BD356" s="10"/>
    </row>
    <row r="357" spans="1:56" ht="15" customHeight="1" x14ac:dyDescent="0.2">
      <c r="A357" s="1"/>
      <c r="B357" s="196"/>
      <c r="C357" s="196"/>
      <c r="D357" s="196"/>
      <c r="E357" s="196"/>
      <c r="F357" s="196"/>
      <c r="G357" s="196"/>
      <c r="H357" s="196"/>
      <c r="I357" s="196"/>
      <c r="J357" s="196"/>
      <c r="K357" s="196"/>
      <c r="L357" s="196"/>
      <c r="M357" s="196"/>
      <c r="N357" s="196"/>
      <c r="O357" s="196"/>
      <c r="P357" s="196"/>
      <c r="Q357" s="196"/>
      <c r="R357" s="196"/>
      <c r="S357" s="196"/>
      <c r="T357" s="196"/>
      <c r="U357" s="196"/>
      <c r="V357" s="196"/>
      <c r="W357" s="196"/>
      <c r="X357" s="196"/>
      <c r="Y357" s="196"/>
      <c r="Z357" s="196"/>
      <c r="AA357" s="196"/>
      <c r="AB357" s="196"/>
      <c r="AC357" s="196"/>
      <c r="AD357" s="196"/>
      <c r="AE357" s="196"/>
      <c r="AF357" s="196"/>
      <c r="AG357" s="196"/>
      <c r="AH357" s="196"/>
      <c r="AI357" s="196"/>
      <c r="AJ357" s="196"/>
      <c r="AK357" s="196"/>
      <c r="AL357" s="196"/>
      <c r="AM357" s="196"/>
      <c r="AN357" s="196"/>
      <c r="AO357" s="196"/>
      <c r="AP357" s="196"/>
      <c r="AQ357" s="10"/>
      <c r="AR357" s="10"/>
      <c r="AS357" s="10"/>
      <c r="AT357" s="10"/>
      <c r="AU357" s="10"/>
      <c r="AV357" s="10"/>
      <c r="AW357" s="10"/>
      <c r="AX357" s="10"/>
      <c r="AY357" s="10"/>
      <c r="AZ357" s="10"/>
      <c r="BA357" s="10"/>
      <c r="BB357" s="10"/>
      <c r="BC357" s="10"/>
      <c r="BD357" s="10"/>
    </row>
    <row r="358" spans="1:56" ht="2.25" customHeight="1" x14ac:dyDescent="0.2">
      <c r="A358" s="1"/>
      <c r="B358" s="46"/>
      <c r="C358" s="46"/>
      <c r="D358" s="46"/>
      <c r="E358" s="46"/>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c r="AR358" s="10"/>
      <c r="AS358" s="10"/>
      <c r="AT358" s="10"/>
      <c r="AU358" s="10"/>
      <c r="AV358" s="10"/>
      <c r="AW358" s="10"/>
      <c r="AX358" s="10"/>
      <c r="AY358" s="10"/>
      <c r="AZ358" s="10"/>
      <c r="BA358" s="10"/>
      <c r="BB358" s="10"/>
      <c r="BC358" s="10"/>
      <c r="BD358" s="10"/>
    </row>
    <row r="359" spans="1:56" ht="15" customHeight="1" x14ac:dyDescent="0.2">
      <c r="A359" s="1"/>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c r="AR359" s="10"/>
      <c r="AS359" s="10"/>
      <c r="AT359" s="10"/>
      <c r="AU359" s="10"/>
      <c r="AV359" s="10"/>
      <c r="AW359" s="10"/>
      <c r="AX359" s="10"/>
      <c r="AY359" s="10"/>
      <c r="AZ359" s="10"/>
      <c r="BA359" s="10"/>
      <c r="BB359" s="10"/>
      <c r="BC359" s="10"/>
      <c r="BD359" s="10"/>
    </row>
    <row r="360" spans="1:56" ht="15" customHeight="1" x14ac:dyDescent="0.2">
      <c r="A360" s="1"/>
      <c r="B360" s="90" t="s">
        <v>93</v>
      </c>
      <c r="C360" s="90"/>
      <c r="D360" s="90"/>
      <c r="E360" s="90"/>
      <c r="F360" s="90"/>
      <c r="G360" s="90"/>
      <c r="H360" s="90"/>
      <c r="I360" s="90"/>
      <c r="J360" s="90"/>
      <c r="K360" s="90"/>
      <c r="L360" s="90"/>
      <c r="M360" s="90"/>
      <c r="N360" s="90"/>
      <c r="O360" s="90"/>
      <c r="P360" s="90"/>
      <c r="Q360" s="90"/>
      <c r="R360" s="90"/>
      <c r="S360" s="90"/>
      <c r="T360" s="90"/>
      <c r="U360" s="90"/>
      <c r="V360" s="90"/>
      <c r="W360" s="90"/>
      <c r="X360" s="90"/>
      <c r="Y360" s="90"/>
      <c r="Z360" s="90"/>
      <c r="AA360" s="90"/>
      <c r="AB360" s="90"/>
      <c r="AC360" s="90"/>
      <c r="AD360" s="90"/>
      <c r="AE360" s="90"/>
      <c r="AF360" s="90"/>
      <c r="AG360" s="90"/>
      <c r="AH360" s="90"/>
      <c r="AI360" s="90"/>
      <c r="AJ360" s="90"/>
      <c r="AK360" s="90"/>
      <c r="AL360" s="90"/>
      <c r="AM360" s="90"/>
      <c r="AN360" s="90"/>
      <c r="AO360" s="90"/>
      <c r="AP360" s="91"/>
      <c r="AQ360" s="10"/>
      <c r="AR360" s="10"/>
      <c r="AS360" s="10"/>
      <c r="AT360" s="10"/>
      <c r="AU360" s="10"/>
      <c r="AV360" s="10"/>
      <c r="AW360" s="10"/>
      <c r="AX360" s="10"/>
      <c r="AY360" s="10"/>
      <c r="AZ360" s="10"/>
      <c r="BA360" s="10"/>
      <c r="BB360" s="10"/>
      <c r="BC360" s="10"/>
      <c r="BD360" s="10"/>
    </row>
    <row r="361" spans="1:56" ht="15" customHeight="1" x14ac:dyDescent="0.2">
      <c r="A361" s="1"/>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c r="AR361" s="10"/>
      <c r="AS361" s="10"/>
      <c r="AT361" s="10"/>
      <c r="AU361" s="10"/>
      <c r="AV361" s="10"/>
      <c r="AW361" s="10"/>
      <c r="AX361" s="10"/>
      <c r="AY361" s="10"/>
      <c r="AZ361" s="10"/>
      <c r="BA361" s="10"/>
      <c r="BB361" s="10"/>
      <c r="BC361" s="10"/>
      <c r="BD361" s="10"/>
    </row>
    <row r="362" spans="1:56" ht="30" customHeight="1" x14ac:dyDescent="0.2">
      <c r="A362" s="1">
        <v>37</v>
      </c>
      <c r="B362" s="132" t="s">
        <v>298</v>
      </c>
      <c r="C362" s="132"/>
      <c r="D362" s="132"/>
      <c r="E362" s="132"/>
      <c r="F362" s="132"/>
      <c r="G362" s="132"/>
      <c r="H362" s="132"/>
      <c r="I362" s="132"/>
      <c r="J362" s="132"/>
      <c r="K362" s="132"/>
      <c r="L362" s="132"/>
      <c r="M362" s="132"/>
      <c r="N362" s="132"/>
      <c r="O362" s="132"/>
      <c r="P362" s="132"/>
      <c r="Q362" s="132"/>
      <c r="R362" s="132"/>
      <c r="S362" s="132"/>
      <c r="T362" s="132"/>
      <c r="U362" s="132"/>
      <c r="V362" s="132"/>
      <c r="W362" s="132"/>
      <c r="X362" s="132"/>
      <c r="Y362" s="132"/>
      <c r="Z362" s="132"/>
      <c r="AA362" s="132"/>
      <c r="AB362" s="132"/>
      <c r="AC362" s="132"/>
      <c r="AD362" s="132"/>
      <c r="AE362" s="132"/>
      <c r="AF362" s="132"/>
      <c r="AG362" s="132"/>
      <c r="AH362" s="132"/>
      <c r="AI362" s="132"/>
      <c r="AJ362" s="132"/>
      <c r="AK362" s="132"/>
      <c r="AL362" s="132"/>
      <c r="AM362" s="132"/>
      <c r="AN362" s="132"/>
      <c r="AO362" s="132"/>
      <c r="AP362" s="132"/>
      <c r="AQ362" s="10"/>
      <c r="AR362" s="10"/>
      <c r="AS362" s="10"/>
      <c r="AT362" s="10"/>
      <c r="AU362" s="10"/>
      <c r="AV362" s="10"/>
      <c r="AW362" s="10"/>
      <c r="AX362" s="10"/>
      <c r="AY362" s="10"/>
      <c r="AZ362" s="10"/>
      <c r="BA362" s="10"/>
      <c r="BB362" s="10"/>
      <c r="BC362" s="10"/>
      <c r="BD362" s="10"/>
    </row>
    <row r="363" spans="1:56" ht="15" customHeight="1" x14ac:dyDescent="0.2">
      <c r="A363" s="1"/>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c r="AR363" s="10"/>
      <c r="AS363" s="10"/>
      <c r="AT363" s="10"/>
      <c r="AU363" s="10"/>
      <c r="AV363" s="10"/>
      <c r="AW363" s="10"/>
      <c r="AX363" s="10"/>
      <c r="AY363" s="10"/>
      <c r="AZ363" s="10"/>
      <c r="BA363" s="10"/>
      <c r="BB363" s="10"/>
      <c r="BC363" s="10"/>
      <c r="BD363" s="10"/>
    </row>
    <row r="364" spans="1:56" ht="15" customHeight="1" x14ac:dyDescent="0.2">
      <c r="A364" s="1">
        <v>38</v>
      </c>
      <c r="B364" s="96" t="s">
        <v>94</v>
      </c>
      <c r="C364" s="97"/>
      <c r="D364" s="97"/>
      <c r="E364" s="97"/>
      <c r="F364" s="97"/>
      <c r="G364" s="97"/>
      <c r="H364" s="97"/>
      <c r="I364" s="97"/>
      <c r="J364" s="97"/>
      <c r="K364" s="97"/>
      <c r="L364" s="97"/>
      <c r="M364" s="97"/>
      <c r="N364" s="97"/>
      <c r="O364" s="97"/>
      <c r="P364" s="97"/>
      <c r="Q364" s="97"/>
      <c r="R364" s="97"/>
      <c r="S364" s="97"/>
      <c r="T364" s="97"/>
      <c r="U364" s="97"/>
      <c r="V364" s="97"/>
      <c r="W364" s="97"/>
      <c r="X364" s="97"/>
      <c r="Y364" s="97"/>
      <c r="Z364" s="97"/>
      <c r="AA364" s="97"/>
      <c r="AB364" s="97"/>
      <c r="AC364" s="97"/>
      <c r="AD364" s="97"/>
      <c r="AE364" s="97"/>
      <c r="AF364" s="97"/>
      <c r="AG364" s="97"/>
      <c r="AH364" s="97"/>
      <c r="AI364" s="97"/>
      <c r="AJ364" s="97"/>
      <c r="AK364" s="97"/>
      <c r="AL364" s="97"/>
      <c r="AM364" s="97"/>
      <c r="AN364" s="97"/>
      <c r="AO364" s="97"/>
      <c r="AP364" s="97"/>
      <c r="AQ364" s="10"/>
      <c r="AR364" s="10"/>
      <c r="AS364" s="10"/>
      <c r="AT364" s="10"/>
      <c r="AU364" s="10"/>
      <c r="AV364" s="10"/>
      <c r="AW364" s="10"/>
      <c r="AX364" s="10"/>
      <c r="AY364" s="10"/>
      <c r="AZ364" s="10"/>
      <c r="BA364" s="10"/>
      <c r="BB364" s="10"/>
      <c r="BC364" s="10"/>
      <c r="BD364" s="10"/>
    </row>
    <row r="365" spans="1:56" ht="2.25" customHeight="1" x14ac:dyDescent="0.2">
      <c r="A365" s="1"/>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c r="AR365" s="10"/>
      <c r="AS365" s="10"/>
      <c r="AT365" s="10"/>
      <c r="AU365" s="10"/>
      <c r="AV365" s="10"/>
      <c r="AW365" s="10"/>
      <c r="AX365" s="10"/>
      <c r="AY365" s="10"/>
      <c r="AZ365" s="10"/>
      <c r="BA365" s="10"/>
      <c r="BB365" s="10"/>
      <c r="BC365" s="10"/>
      <c r="BD365" s="10"/>
    </row>
    <row r="366" spans="1:56" ht="12.75" x14ac:dyDescent="0.2">
      <c r="A366" s="1"/>
      <c r="B366" s="95" t="s">
        <v>95</v>
      </c>
      <c r="C366" s="95"/>
      <c r="D366" s="95"/>
      <c r="E366" s="95"/>
      <c r="F366" s="95"/>
      <c r="G366" s="95"/>
      <c r="H366" s="95"/>
      <c r="I366" s="95"/>
      <c r="J366" s="95"/>
      <c r="K366" s="95"/>
      <c r="L366" s="95"/>
      <c r="M366" s="95"/>
      <c r="N366" s="95"/>
      <c r="O366" s="95"/>
      <c r="P366" s="95"/>
      <c r="Q366" s="95"/>
      <c r="R366" s="95"/>
      <c r="S366" s="95"/>
      <c r="T366" s="95"/>
      <c r="U366" s="95"/>
      <c r="V366" s="95"/>
      <c r="W366" s="95"/>
      <c r="X366" s="95"/>
      <c r="Y366" s="95"/>
      <c r="Z366" s="95"/>
      <c r="AA366" s="95"/>
      <c r="AB366" s="95"/>
      <c r="AC366" s="95"/>
      <c r="AD366" s="95"/>
      <c r="AE366" s="95"/>
      <c r="AF366" s="95"/>
      <c r="AG366" s="95"/>
      <c r="AH366" s="95"/>
      <c r="AI366" s="95"/>
      <c r="AJ366" s="95"/>
      <c r="AK366" s="95"/>
      <c r="AL366" s="95"/>
      <c r="AM366" s="95"/>
      <c r="AN366" s="95"/>
      <c r="AO366" s="95"/>
      <c r="AP366" s="95"/>
      <c r="AQ366" s="10"/>
      <c r="AR366" s="10"/>
      <c r="AS366" s="10"/>
      <c r="AT366" s="10"/>
      <c r="AU366" s="10"/>
      <c r="AV366" s="10"/>
      <c r="AW366" s="10"/>
      <c r="AX366" s="10"/>
      <c r="AY366" s="10"/>
      <c r="AZ366" s="10"/>
      <c r="BA366" s="10"/>
      <c r="BB366" s="10"/>
      <c r="BC366" s="10"/>
      <c r="BD366" s="10"/>
    </row>
    <row r="367" spans="1:56" ht="2.25" customHeight="1" x14ac:dyDescent="0.2">
      <c r="A367" s="1"/>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c r="AR367" s="10"/>
      <c r="AS367" s="10"/>
      <c r="AT367" s="10"/>
      <c r="AU367" s="10"/>
      <c r="AV367" s="10"/>
      <c r="AW367" s="10"/>
      <c r="AX367" s="10"/>
      <c r="AY367" s="10"/>
      <c r="AZ367" s="10"/>
      <c r="BA367" s="10"/>
      <c r="BB367" s="10"/>
      <c r="BC367" s="10"/>
      <c r="BD367" s="10"/>
    </row>
    <row r="368" spans="1:56" ht="15" customHeight="1" x14ac:dyDescent="0.2">
      <c r="A368" s="1"/>
      <c r="B368" s="122" t="s">
        <v>260</v>
      </c>
      <c r="C368" s="97"/>
      <c r="D368" s="97"/>
      <c r="E368" s="97"/>
      <c r="F368" s="97"/>
      <c r="G368" s="97"/>
      <c r="H368" s="97"/>
      <c r="I368" s="97"/>
      <c r="J368" s="97"/>
      <c r="K368" s="97"/>
      <c r="L368" s="97"/>
      <c r="M368" s="97"/>
      <c r="N368" s="97"/>
      <c r="O368" s="97"/>
      <c r="P368" s="10"/>
      <c r="Q368" s="189"/>
      <c r="R368" s="190"/>
      <c r="S368" s="190"/>
      <c r="T368" s="191"/>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52">
        <f>SUM(Q368,Q370,Q374)</f>
        <v>144</v>
      </c>
      <c r="AR368" s="10"/>
      <c r="AS368" s="10"/>
      <c r="AT368" s="10"/>
      <c r="AU368" s="10"/>
      <c r="AV368" s="10"/>
      <c r="AW368" s="10"/>
      <c r="AX368" s="10"/>
      <c r="AY368" s="10"/>
      <c r="AZ368" s="10"/>
      <c r="BA368" s="10"/>
      <c r="BB368" s="10"/>
      <c r="BC368" s="10"/>
      <c r="BD368" s="10"/>
    </row>
    <row r="369" spans="1:56" ht="2.25" customHeight="1" x14ac:dyDescent="0.2">
      <c r="A369" s="1"/>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c r="AR369" s="10"/>
      <c r="AS369" s="10"/>
      <c r="AT369" s="10"/>
      <c r="AU369" s="10"/>
      <c r="AV369" s="10"/>
      <c r="AW369" s="10"/>
      <c r="AX369" s="10"/>
      <c r="AY369" s="10"/>
      <c r="AZ369" s="10"/>
      <c r="BA369" s="10"/>
      <c r="BB369" s="10"/>
      <c r="BC369" s="10"/>
      <c r="BD369" s="10"/>
    </row>
    <row r="370" spans="1:56" ht="15" customHeight="1" x14ac:dyDescent="0.2">
      <c r="A370" s="1"/>
      <c r="B370" s="122" t="s">
        <v>261</v>
      </c>
      <c r="C370" s="97"/>
      <c r="D370" s="97"/>
      <c r="E370" s="97"/>
      <c r="F370" s="97"/>
      <c r="G370" s="97"/>
      <c r="H370" s="97"/>
      <c r="I370" s="97"/>
      <c r="J370" s="97"/>
      <c r="K370" s="97"/>
      <c r="L370" s="97"/>
      <c r="M370" s="97"/>
      <c r="N370" s="97"/>
      <c r="O370" s="97"/>
      <c r="P370" s="10"/>
      <c r="Q370" s="189"/>
      <c r="R370" s="190"/>
      <c r="S370" s="190"/>
      <c r="T370" s="191"/>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c r="AR370" s="10"/>
      <c r="AS370" s="10"/>
      <c r="AT370" s="10"/>
      <c r="AU370" s="10"/>
      <c r="AV370" s="10"/>
      <c r="AW370" s="10"/>
      <c r="AX370" s="10"/>
      <c r="AY370" s="10"/>
      <c r="AZ370" s="10"/>
      <c r="BA370" s="10"/>
      <c r="BB370" s="10"/>
      <c r="BC370" s="10"/>
      <c r="BD370" s="10"/>
    </row>
    <row r="371" spans="1:56" ht="2.25" customHeight="1" x14ac:dyDescent="0.2">
      <c r="A371" s="1"/>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c r="AR371" s="10"/>
      <c r="AS371" s="10"/>
      <c r="AT371" s="10"/>
      <c r="AU371" s="10"/>
      <c r="AV371" s="10"/>
      <c r="AW371" s="10"/>
      <c r="AX371" s="10"/>
      <c r="AY371" s="10"/>
      <c r="AZ371" s="10"/>
      <c r="BA371" s="10"/>
      <c r="BB371" s="10"/>
      <c r="BC371" s="10"/>
      <c r="BD371" s="10"/>
    </row>
    <row r="372" spans="1:56" ht="15" customHeight="1" x14ac:dyDescent="0.2">
      <c r="A372" s="1"/>
      <c r="B372" s="122" t="s">
        <v>262</v>
      </c>
      <c r="C372" s="97"/>
      <c r="D372" s="97"/>
      <c r="E372" s="97"/>
      <c r="F372" s="97"/>
      <c r="G372" s="97"/>
      <c r="H372" s="97"/>
      <c r="I372" s="97"/>
      <c r="J372" s="97"/>
      <c r="K372" s="97"/>
      <c r="L372" s="97"/>
      <c r="M372" s="97"/>
      <c r="N372" s="97"/>
      <c r="O372" s="97"/>
      <c r="P372" s="10"/>
      <c r="Q372" s="189">
        <v>200</v>
      </c>
      <c r="R372" s="190"/>
      <c r="S372" s="190"/>
      <c r="T372" s="191"/>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c r="AR372" s="10"/>
      <c r="AS372" s="10"/>
      <c r="AT372" s="10"/>
      <c r="AU372" s="10"/>
      <c r="AV372" s="10"/>
      <c r="AW372" s="10"/>
      <c r="AX372" s="10"/>
      <c r="AY372" s="10"/>
      <c r="AZ372" s="10"/>
      <c r="BA372" s="10"/>
      <c r="BB372" s="10"/>
      <c r="BC372" s="10"/>
      <c r="BD372" s="10"/>
    </row>
    <row r="373" spans="1:56" ht="2.25" customHeight="1" x14ac:dyDescent="0.2">
      <c r="A373" s="1"/>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c r="AR373" s="10"/>
      <c r="AS373" s="10"/>
      <c r="AT373" s="10"/>
      <c r="AU373" s="10"/>
      <c r="AV373" s="10"/>
      <c r="AW373" s="10"/>
      <c r="AX373" s="10"/>
      <c r="AY373" s="10"/>
      <c r="AZ373" s="10"/>
      <c r="BA373" s="10"/>
      <c r="BB373" s="10"/>
      <c r="BC373" s="10"/>
      <c r="BD373" s="10"/>
    </row>
    <row r="374" spans="1:56" ht="15" customHeight="1" x14ac:dyDescent="0.2">
      <c r="A374" s="1"/>
      <c r="B374" s="122" t="s">
        <v>263</v>
      </c>
      <c r="C374" s="97"/>
      <c r="D374" s="97"/>
      <c r="E374" s="97"/>
      <c r="F374" s="97"/>
      <c r="G374" s="97"/>
      <c r="H374" s="97"/>
      <c r="I374" s="97"/>
      <c r="J374" s="97"/>
      <c r="K374" s="97"/>
      <c r="L374" s="97"/>
      <c r="M374" s="97"/>
      <c r="N374" s="97"/>
      <c r="O374" s="97"/>
      <c r="P374" s="10"/>
      <c r="Q374" s="189">
        <v>144</v>
      </c>
      <c r="R374" s="190"/>
      <c r="S374" s="190"/>
      <c r="T374" s="191"/>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c r="AR374" s="10"/>
      <c r="AS374" s="10"/>
      <c r="AT374" s="10"/>
      <c r="AU374" s="10"/>
      <c r="AV374" s="10"/>
      <c r="AW374" s="10"/>
      <c r="AX374" s="10"/>
      <c r="AY374" s="10"/>
      <c r="AZ374" s="10"/>
      <c r="BA374" s="10"/>
      <c r="BB374" s="10"/>
      <c r="BC374" s="10"/>
      <c r="BD374" s="10"/>
    </row>
    <row r="375" spans="1:56" ht="2.25" customHeight="1" x14ac:dyDescent="0.2">
      <c r="A375" s="1"/>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c r="AR375" s="10"/>
      <c r="AS375" s="10"/>
      <c r="AT375" s="10"/>
      <c r="AU375" s="10"/>
      <c r="AV375" s="10"/>
      <c r="AW375" s="10"/>
      <c r="AX375" s="10"/>
      <c r="AY375" s="10"/>
      <c r="AZ375" s="10"/>
      <c r="BA375" s="10"/>
      <c r="BB375" s="10"/>
      <c r="BC375" s="10"/>
      <c r="BD375" s="10"/>
    </row>
    <row r="376" spans="1:56" ht="15" customHeight="1" x14ac:dyDescent="0.2">
      <c r="A376" s="1"/>
      <c r="B376" s="122" t="s">
        <v>96</v>
      </c>
      <c r="C376" s="97"/>
      <c r="D376" s="97"/>
      <c r="E376" s="97"/>
      <c r="F376" s="97"/>
      <c r="G376" s="97"/>
      <c r="H376" s="97"/>
      <c r="I376" s="97"/>
      <c r="J376" s="97"/>
      <c r="K376" s="97"/>
      <c r="L376" s="97"/>
      <c r="M376" s="97"/>
      <c r="N376" s="97"/>
      <c r="O376" s="97"/>
      <c r="P376" s="10"/>
      <c r="Q376" s="199">
        <f>SUM(Q368,Q370,Q372,Q374)</f>
        <v>344</v>
      </c>
      <c r="R376" s="200"/>
      <c r="S376" s="200"/>
      <c r="T376" s="201"/>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c r="AR376" s="10"/>
      <c r="AS376" s="10"/>
      <c r="AT376" s="10"/>
      <c r="AU376" s="10"/>
      <c r="AV376" s="10"/>
      <c r="AW376" s="10"/>
      <c r="AX376" s="10"/>
      <c r="AY376" s="10"/>
      <c r="AZ376" s="10"/>
      <c r="BA376" s="10"/>
      <c r="BB376" s="10"/>
      <c r="BC376" s="10"/>
      <c r="BD376" s="10"/>
    </row>
    <row r="377" spans="1:56" ht="15" customHeight="1" x14ac:dyDescent="0.2">
      <c r="A377" s="1"/>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c r="AR377" s="10"/>
      <c r="AS377" s="10"/>
      <c r="AT377" s="10"/>
      <c r="AU377" s="10"/>
      <c r="AV377" s="10"/>
      <c r="AW377" s="10"/>
      <c r="AX377" s="10"/>
      <c r="AY377" s="10"/>
      <c r="AZ377" s="10"/>
      <c r="BA377" s="10"/>
      <c r="BB377" s="10"/>
      <c r="BC377" s="10"/>
      <c r="BD377" s="10"/>
    </row>
    <row r="378" spans="1:56" ht="15" customHeight="1" x14ac:dyDescent="0.2">
      <c r="A378" s="1">
        <v>39</v>
      </c>
      <c r="B378" s="96" t="s">
        <v>97</v>
      </c>
      <c r="C378" s="97"/>
      <c r="D378" s="97"/>
      <c r="E378" s="97"/>
      <c r="F378" s="97"/>
      <c r="G378" s="97"/>
      <c r="H378" s="97"/>
      <c r="I378" s="97"/>
      <c r="J378" s="97"/>
      <c r="K378" s="97"/>
      <c r="L378" s="97"/>
      <c r="M378" s="97"/>
      <c r="N378" s="97"/>
      <c r="O378" s="97"/>
      <c r="P378" s="97"/>
      <c r="Q378" s="97"/>
      <c r="R378" s="97"/>
      <c r="S378" s="97"/>
      <c r="T378" s="97"/>
      <c r="U378" s="97"/>
      <c r="V378" s="97"/>
      <c r="W378" s="97"/>
      <c r="X378" s="97"/>
      <c r="Y378" s="97"/>
      <c r="Z378" s="97"/>
      <c r="AA378" s="97"/>
      <c r="AB378" s="97"/>
      <c r="AC378" s="97"/>
      <c r="AD378" s="97"/>
      <c r="AE378" s="97"/>
      <c r="AF378" s="97"/>
      <c r="AG378" s="97"/>
      <c r="AH378" s="97"/>
      <c r="AI378" s="97"/>
      <c r="AJ378" s="97"/>
      <c r="AK378" s="97"/>
      <c r="AL378" s="97"/>
      <c r="AM378" s="97"/>
      <c r="AN378" s="97"/>
      <c r="AO378" s="97"/>
      <c r="AP378" s="97"/>
      <c r="AQ378" s="10"/>
      <c r="AR378" s="10"/>
      <c r="AS378" s="10"/>
      <c r="AT378" s="10"/>
      <c r="AU378" s="10"/>
      <c r="AV378" s="10"/>
      <c r="AW378" s="10"/>
      <c r="AX378" s="10"/>
      <c r="AY378" s="10"/>
      <c r="AZ378" s="10"/>
      <c r="BA378" s="10"/>
      <c r="BB378" s="10"/>
      <c r="BC378" s="10"/>
      <c r="BD378" s="10"/>
    </row>
    <row r="379" spans="1:56" ht="2.25" customHeight="1" x14ac:dyDescent="0.2">
      <c r="A379" s="1"/>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c r="AR379" s="10"/>
      <c r="AS379" s="10"/>
      <c r="AT379" s="10"/>
      <c r="AU379" s="10"/>
      <c r="AV379" s="10"/>
      <c r="AW379" s="10"/>
      <c r="AX379" s="10"/>
      <c r="AY379" s="10"/>
      <c r="AZ379" s="10"/>
      <c r="BA379" s="10"/>
      <c r="BB379" s="10"/>
      <c r="BC379" s="10"/>
      <c r="BD379" s="10"/>
    </row>
    <row r="380" spans="1:56" ht="15" customHeight="1" x14ac:dyDescent="0.2">
      <c r="A380" s="1"/>
      <c r="B380" s="172"/>
      <c r="C380" s="173"/>
      <c r="D380" s="173"/>
      <c r="E380" s="174"/>
      <c r="F380" s="10"/>
      <c r="G380" s="10" t="s">
        <v>264</v>
      </c>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c r="AR380" s="10"/>
      <c r="AS380" s="10"/>
      <c r="AT380" s="10"/>
      <c r="AU380" s="10"/>
      <c r="AV380" s="10"/>
      <c r="AW380" s="10"/>
      <c r="AX380" s="10"/>
      <c r="AY380" s="10"/>
      <c r="AZ380" s="10"/>
      <c r="BA380" s="10"/>
      <c r="BB380" s="10"/>
      <c r="BC380" s="10"/>
      <c r="BD380" s="10"/>
    </row>
    <row r="381" spans="1:56" ht="15" customHeight="1" x14ac:dyDescent="0.2">
      <c r="A381" s="1"/>
      <c r="B381" s="46"/>
      <c r="C381" s="46"/>
      <c r="D381" s="46"/>
      <c r="E381" s="46"/>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c r="AR381" s="10"/>
      <c r="AS381" s="10"/>
      <c r="AT381" s="10"/>
      <c r="AU381" s="10"/>
      <c r="AV381" s="10"/>
      <c r="AW381" s="10"/>
      <c r="AX381" s="10"/>
      <c r="AY381" s="10"/>
      <c r="AZ381" s="10"/>
      <c r="BA381" s="10"/>
      <c r="BB381" s="10"/>
      <c r="BC381" s="10"/>
      <c r="BD381" s="10"/>
    </row>
    <row r="382" spans="1:56" ht="15" customHeight="1" x14ac:dyDescent="0.2">
      <c r="A382" s="1">
        <v>40</v>
      </c>
      <c r="B382" s="96" t="s">
        <v>98</v>
      </c>
      <c r="C382" s="96"/>
      <c r="D382" s="96"/>
      <c r="E382" s="96"/>
      <c r="F382" s="96"/>
      <c r="G382" s="96"/>
      <c r="H382" s="96"/>
      <c r="I382" s="96"/>
      <c r="J382" s="96"/>
      <c r="K382" s="96"/>
      <c r="L382" s="96"/>
      <c r="M382" s="96"/>
      <c r="N382" s="96"/>
      <c r="O382" s="96"/>
      <c r="P382" s="96"/>
      <c r="Q382" s="96"/>
      <c r="R382" s="96"/>
      <c r="S382" s="96"/>
      <c r="T382" s="96"/>
      <c r="U382" s="96"/>
      <c r="V382" s="96"/>
      <c r="W382" s="96"/>
      <c r="X382" s="96"/>
      <c r="Y382" s="96"/>
      <c r="Z382" s="96"/>
      <c r="AA382" s="96"/>
      <c r="AB382" s="96"/>
      <c r="AC382" s="96"/>
      <c r="AD382" s="96"/>
      <c r="AE382" s="96"/>
      <c r="AF382" s="96"/>
      <c r="AG382" s="96"/>
      <c r="AH382" s="96"/>
      <c r="AI382" s="96"/>
      <c r="AJ382" s="96"/>
      <c r="AK382" s="96"/>
      <c r="AL382" s="96"/>
      <c r="AM382" s="96"/>
      <c r="AN382" s="96"/>
      <c r="AO382" s="96"/>
      <c r="AP382" s="96"/>
      <c r="AQ382" s="10"/>
      <c r="AR382" s="10"/>
      <c r="AS382" s="10"/>
      <c r="AT382" s="10"/>
      <c r="AU382" s="10"/>
      <c r="AV382" s="10"/>
      <c r="AW382" s="10"/>
      <c r="AX382" s="10"/>
      <c r="AY382" s="10"/>
      <c r="AZ382" s="10"/>
      <c r="BA382" s="10"/>
      <c r="BB382" s="10"/>
      <c r="BC382" s="10"/>
      <c r="BD382" s="10"/>
    </row>
    <row r="383" spans="1:56" ht="2.25" customHeight="1" x14ac:dyDescent="0.2">
      <c r="A383" s="1"/>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c r="AR383" s="10"/>
      <c r="AS383" s="10"/>
      <c r="AT383" s="10"/>
      <c r="AU383" s="10"/>
      <c r="AV383" s="10"/>
      <c r="AW383" s="10"/>
      <c r="AX383" s="10"/>
      <c r="AY383" s="10"/>
      <c r="AZ383" s="10"/>
      <c r="BA383" s="10"/>
      <c r="BB383" s="10"/>
      <c r="BC383" s="10"/>
      <c r="BD383" s="10"/>
    </row>
    <row r="384" spans="1:56" ht="15" customHeight="1" x14ac:dyDescent="0.2">
      <c r="A384" s="1"/>
      <c r="B384" s="172"/>
      <c r="C384" s="173"/>
      <c r="D384" s="173"/>
      <c r="E384" s="174"/>
      <c r="F384" s="10"/>
      <c r="G384" s="10" t="s">
        <v>264</v>
      </c>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c r="AR384" s="10"/>
      <c r="AS384" s="10"/>
      <c r="AT384" s="10"/>
      <c r="AU384" s="10"/>
      <c r="AV384" s="10"/>
      <c r="AW384" s="10"/>
      <c r="AX384" s="10"/>
      <c r="AY384" s="10"/>
      <c r="AZ384" s="10"/>
      <c r="BA384" s="10"/>
      <c r="BB384" s="10"/>
      <c r="BC384" s="10"/>
      <c r="BD384" s="10"/>
    </row>
    <row r="385" spans="1:56" ht="15" customHeight="1" x14ac:dyDescent="0.2">
      <c r="A385" s="1"/>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c r="AR385" s="10"/>
      <c r="AS385" s="10"/>
      <c r="AT385" s="10"/>
      <c r="AU385" s="10"/>
      <c r="AV385" s="10"/>
      <c r="AW385" s="10"/>
      <c r="AX385" s="10"/>
      <c r="AY385" s="10"/>
      <c r="AZ385" s="10"/>
      <c r="BA385" s="10"/>
      <c r="BB385" s="10"/>
      <c r="BC385" s="10"/>
      <c r="BD385" s="10"/>
    </row>
    <row r="386" spans="1:56" ht="15" customHeight="1" x14ac:dyDescent="0.2">
      <c r="A386" s="1">
        <v>41</v>
      </c>
      <c r="B386" s="99" t="s">
        <v>99</v>
      </c>
      <c r="C386" s="100"/>
      <c r="D386" s="100"/>
      <c r="E386" s="100"/>
      <c r="F386" s="100"/>
      <c r="G386" s="100"/>
      <c r="H386" s="100"/>
      <c r="I386" s="100"/>
      <c r="J386" s="100"/>
      <c r="K386" s="100"/>
      <c r="L386" s="100"/>
      <c r="M386" s="100"/>
      <c r="N386" s="100"/>
      <c r="O386" s="100"/>
      <c r="P386" s="100"/>
      <c r="Q386" s="100"/>
      <c r="R386" s="100"/>
      <c r="S386" s="100"/>
      <c r="T386" s="100"/>
      <c r="U386" s="100"/>
      <c r="V386" s="100"/>
      <c r="W386" s="100"/>
      <c r="X386" s="100"/>
      <c r="Y386" s="100"/>
      <c r="Z386" s="100"/>
      <c r="AA386" s="100"/>
      <c r="AB386" s="100"/>
      <c r="AC386" s="100"/>
      <c r="AD386" s="100"/>
      <c r="AE386" s="100"/>
      <c r="AF386" s="100"/>
      <c r="AG386" s="100"/>
      <c r="AH386" s="100"/>
      <c r="AI386" s="100"/>
      <c r="AJ386" s="100"/>
      <c r="AK386" s="100"/>
      <c r="AL386" s="100"/>
      <c r="AM386" s="100"/>
      <c r="AN386" s="100"/>
      <c r="AO386" s="100"/>
      <c r="AP386" s="100"/>
      <c r="AQ386" s="10"/>
      <c r="AR386" s="10"/>
      <c r="AS386" s="10"/>
      <c r="AT386" s="10"/>
      <c r="AU386" s="10"/>
      <c r="AV386" s="10"/>
      <c r="AW386" s="10"/>
      <c r="AX386" s="10"/>
      <c r="AY386" s="10"/>
      <c r="AZ386" s="10"/>
      <c r="BA386" s="10"/>
      <c r="BB386" s="10"/>
      <c r="BC386" s="10"/>
      <c r="BD386" s="10"/>
    </row>
    <row r="387" spans="1:56" ht="2.25" customHeight="1" x14ac:dyDescent="0.2">
      <c r="A387" s="1"/>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c r="AR387" s="10"/>
      <c r="AS387" s="10"/>
      <c r="AT387" s="10"/>
      <c r="AU387" s="10"/>
      <c r="AV387" s="10"/>
      <c r="AW387" s="10"/>
      <c r="AX387" s="10"/>
      <c r="AY387" s="10"/>
      <c r="AZ387" s="10"/>
      <c r="BA387" s="10"/>
      <c r="BB387" s="10"/>
      <c r="BC387" s="10"/>
      <c r="BD387" s="10"/>
    </row>
    <row r="388" spans="1:56" ht="15" customHeight="1" x14ac:dyDescent="0.2">
      <c r="A388" s="1"/>
      <c r="B388" s="172"/>
      <c r="C388" s="173"/>
      <c r="D388" s="173"/>
      <c r="E388" s="174"/>
      <c r="F388" s="10"/>
      <c r="G388" s="10" t="s">
        <v>265</v>
      </c>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23"/>
      <c r="AR388" s="23"/>
      <c r="AS388" s="23"/>
      <c r="AT388" s="23"/>
      <c r="AU388" s="10"/>
      <c r="AV388" s="10"/>
      <c r="AW388" s="10"/>
      <c r="AX388" s="10"/>
      <c r="AY388" s="10"/>
      <c r="AZ388" s="10"/>
      <c r="BA388" s="10"/>
      <c r="BB388" s="10"/>
      <c r="BC388" s="10"/>
      <c r="BD388" s="10"/>
    </row>
    <row r="389" spans="1:56" ht="15" customHeight="1" x14ac:dyDescent="0.2">
      <c r="A389" s="1"/>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c r="AR389" s="10"/>
      <c r="AS389" s="10"/>
      <c r="AT389" s="10"/>
      <c r="AU389" s="10"/>
      <c r="AV389" s="10"/>
      <c r="AW389" s="10"/>
      <c r="AX389" s="10"/>
      <c r="AY389" s="10"/>
      <c r="AZ389" s="10"/>
      <c r="BA389" s="10"/>
      <c r="BB389" s="10"/>
      <c r="BC389" s="10"/>
      <c r="BD389" s="10"/>
    </row>
    <row r="390" spans="1:56" ht="15" customHeight="1" x14ac:dyDescent="0.2">
      <c r="A390" s="1"/>
      <c r="B390" s="90" t="s">
        <v>100</v>
      </c>
      <c r="C390" s="90"/>
      <c r="D390" s="90"/>
      <c r="E390" s="90"/>
      <c r="F390" s="90"/>
      <c r="G390" s="90"/>
      <c r="H390" s="90"/>
      <c r="I390" s="90"/>
      <c r="J390" s="90"/>
      <c r="K390" s="90"/>
      <c r="L390" s="90"/>
      <c r="M390" s="90"/>
      <c r="N390" s="90"/>
      <c r="O390" s="90"/>
      <c r="P390" s="90"/>
      <c r="Q390" s="90"/>
      <c r="R390" s="90"/>
      <c r="S390" s="90"/>
      <c r="T390" s="90"/>
      <c r="U390" s="90"/>
      <c r="V390" s="90"/>
      <c r="W390" s="90"/>
      <c r="X390" s="90"/>
      <c r="Y390" s="90"/>
      <c r="Z390" s="90"/>
      <c r="AA390" s="90"/>
      <c r="AB390" s="90"/>
      <c r="AC390" s="90"/>
      <c r="AD390" s="90"/>
      <c r="AE390" s="90"/>
      <c r="AF390" s="90"/>
      <c r="AG390" s="90"/>
      <c r="AH390" s="90"/>
      <c r="AI390" s="90"/>
      <c r="AJ390" s="90"/>
      <c r="AK390" s="90"/>
      <c r="AL390" s="90"/>
      <c r="AM390" s="90"/>
      <c r="AN390" s="90"/>
      <c r="AO390" s="90"/>
      <c r="AP390" s="91"/>
      <c r="AQ390" s="10"/>
      <c r="AR390" s="10"/>
      <c r="AS390" s="10"/>
      <c r="AT390" s="10"/>
      <c r="AU390" s="10"/>
      <c r="AV390" s="10"/>
      <c r="AW390" s="10"/>
      <c r="AX390" s="10"/>
      <c r="AY390" s="10"/>
      <c r="AZ390" s="10"/>
      <c r="BA390" s="10"/>
      <c r="BB390" s="10"/>
      <c r="BC390" s="10"/>
      <c r="BD390" s="10"/>
    </row>
    <row r="391" spans="1:56" ht="15" customHeight="1" x14ac:dyDescent="0.2">
      <c r="A391" s="1"/>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c r="AR391" s="10"/>
      <c r="AS391" s="10"/>
      <c r="AT391" s="10"/>
      <c r="AU391" s="10"/>
      <c r="AV391" s="10"/>
      <c r="AW391" s="10"/>
      <c r="AX391" s="10"/>
      <c r="AY391" s="10"/>
      <c r="AZ391" s="10"/>
      <c r="BA391" s="10"/>
      <c r="BB391" s="10"/>
      <c r="BC391" s="10"/>
      <c r="BD391" s="10"/>
    </row>
    <row r="392" spans="1:56" ht="15" customHeight="1" x14ac:dyDescent="0.2">
      <c r="A392" s="1">
        <v>42</v>
      </c>
      <c r="B392" s="99" t="s">
        <v>173</v>
      </c>
      <c r="C392" s="99"/>
      <c r="D392" s="99"/>
      <c r="E392" s="99"/>
      <c r="F392" s="99"/>
      <c r="G392" s="99"/>
      <c r="H392" s="99"/>
      <c r="I392" s="99"/>
      <c r="J392" s="99"/>
      <c r="K392" s="99"/>
      <c r="L392" s="99"/>
      <c r="M392" s="99"/>
      <c r="N392" s="99"/>
      <c r="O392" s="99"/>
      <c r="P392" s="99"/>
      <c r="Q392" s="99"/>
      <c r="R392" s="99"/>
      <c r="S392" s="99"/>
      <c r="T392" s="99"/>
      <c r="U392" s="99"/>
      <c r="V392" s="99"/>
      <c r="W392" s="99"/>
      <c r="X392" s="99"/>
      <c r="Y392" s="99"/>
      <c r="Z392" s="99"/>
      <c r="AA392" s="99"/>
      <c r="AB392" s="99"/>
      <c r="AC392" s="99"/>
      <c r="AD392" s="99"/>
      <c r="AE392" s="99"/>
      <c r="AF392" s="99"/>
      <c r="AG392" s="99"/>
      <c r="AH392" s="99"/>
      <c r="AI392" s="99"/>
      <c r="AJ392" s="99"/>
      <c r="AK392" s="99"/>
      <c r="AL392" s="99"/>
      <c r="AM392" s="99"/>
      <c r="AN392" s="99"/>
      <c r="AO392" s="99"/>
      <c r="AP392" s="99"/>
      <c r="AQ392" s="10"/>
      <c r="AR392" s="10"/>
      <c r="AS392" s="10"/>
      <c r="AT392" s="10"/>
      <c r="AU392" s="10"/>
      <c r="AV392" s="10"/>
      <c r="AW392" s="10"/>
      <c r="AX392" s="10"/>
      <c r="AY392" s="10"/>
      <c r="AZ392" s="10"/>
      <c r="BA392" s="10"/>
      <c r="BB392" s="10"/>
      <c r="BC392" s="10"/>
      <c r="BD392" s="10"/>
    </row>
    <row r="393" spans="1:56" ht="15" customHeight="1" x14ac:dyDescent="0.2">
      <c r="A393" s="1"/>
      <c r="B393" s="99"/>
      <c r="C393" s="99"/>
      <c r="D393" s="99"/>
      <c r="E393" s="99"/>
      <c r="F393" s="99"/>
      <c r="G393" s="99"/>
      <c r="H393" s="99"/>
      <c r="I393" s="99"/>
      <c r="J393" s="99"/>
      <c r="K393" s="99"/>
      <c r="L393" s="99"/>
      <c r="M393" s="99"/>
      <c r="N393" s="99"/>
      <c r="O393" s="99"/>
      <c r="P393" s="99"/>
      <c r="Q393" s="99"/>
      <c r="R393" s="99"/>
      <c r="S393" s="99"/>
      <c r="T393" s="99"/>
      <c r="U393" s="99"/>
      <c r="V393" s="99"/>
      <c r="W393" s="99"/>
      <c r="X393" s="99"/>
      <c r="Y393" s="99"/>
      <c r="Z393" s="99"/>
      <c r="AA393" s="99"/>
      <c r="AB393" s="99"/>
      <c r="AC393" s="99"/>
      <c r="AD393" s="99"/>
      <c r="AE393" s="99"/>
      <c r="AF393" s="99"/>
      <c r="AG393" s="99"/>
      <c r="AH393" s="99"/>
      <c r="AI393" s="99"/>
      <c r="AJ393" s="99"/>
      <c r="AK393" s="99"/>
      <c r="AL393" s="99"/>
      <c r="AM393" s="99"/>
      <c r="AN393" s="99"/>
      <c r="AO393" s="99"/>
      <c r="AP393" s="99"/>
      <c r="AQ393" s="10"/>
      <c r="AR393" s="10"/>
      <c r="AS393" s="10"/>
      <c r="AT393" s="10"/>
      <c r="AU393" s="10"/>
      <c r="AV393" s="10"/>
      <c r="AW393" s="10"/>
      <c r="AX393" s="10"/>
      <c r="AY393" s="10"/>
      <c r="AZ393" s="10"/>
      <c r="BA393" s="10"/>
      <c r="BB393" s="10"/>
      <c r="BC393" s="10"/>
      <c r="BD393" s="10"/>
    </row>
    <row r="394" spans="1:56" ht="2.25" customHeight="1" x14ac:dyDescent="0.2">
      <c r="A394" s="1"/>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c r="AR394" s="10"/>
      <c r="AS394" s="10"/>
      <c r="AT394" s="10"/>
      <c r="AU394" s="10"/>
      <c r="AV394" s="10"/>
      <c r="AW394" s="10"/>
      <c r="AX394" s="10"/>
      <c r="AY394" s="10"/>
      <c r="AZ394" s="10"/>
      <c r="BA394" s="10"/>
      <c r="BB394" s="10"/>
      <c r="BC394" s="10"/>
      <c r="BD394" s="10"/>
    </row>
    <row r="395" spans="1:56" ht="15" customHeight="1" x14ac:dyDescent="0.2">
      <c r="A395" s="1"/>
      <c r="B395" s="107" t="s">
        <v>174</v>
      </c>
      <c r="C395" s="97"/>
      <c r="D395" s="97"/>
      <c r="E395" s="97"/>
      <c r="F395" s="97"/>
      <c r="G395" s="97"/>
      <c r="H395" s="97"/>
      <c r="I395" s="97"/>
      <c r="J395" s="97"/>
      <c r="K395" s="97"/>
      <c r="L395" s="97"/>
      <c r="M395" s="97"/>
      <c r="N395" s="97"/>
      <c r="O395" s="97"/>
      <c r="P395" s="10"/>
      <c r="Q395" s="189"/>
      <c r="R395" s="190"/>
      <c r="S395" s="190"/>
      <c r="T395" s="191"/>
      <c r="U395" s="192" t="s">
        <v>101</v>
      </c>
      <c r="V395" s="100"/>
      <c r="W395" s="10"/>
      <c r="X395" s="126">
        <f>IF(Q395=0,0,((Q395/32)*300))</f>
        <v>0</v>
      </c>
      <c r="Y395" s="127"/>
      <c r="Z395" s="127"/>
      <c r="AA395" s="127"/>
      <c r="AB395" s="127"/>
      <c r="AC395" s="128"/>
      <c r="AD395" s="97" t="s">
        <v>102</v>
      </c>
      <c r="AE395" s="97"/>
      <c r="AF395" s="10"/>
      <c r="AG395" s="10"/>
      <c r="AH395" s="10"/>
      <c r="AI395" s="10"/>
      <c r="AJ395" s="10"/>
      <c r="AK395" s="10"/>
      <c r="AL395" s="10"/>
      <c r="AM395" s="10"/>
      <c r="AN395" s="10"/>
      <c r="AO395" s="10"/>
      <c r="AP395" s="10"/>
      <c r="AQ395" s="10"/>
      <c r="AR395" s="10"/>
      <c r="AS395" s="10"/>
      <c r="AT395" s="10"/>
      <c r="AU395" s="10"/>
      <c r="AV395" s="10"/>
      <c r="AW395" s="10"/>
      <c r="AX395" s="10"/>
      <c r="AY395" s="10"/>
      <c r="AZ395" s="10"/>
      <c r="BA395" s="10"/>
      <c r="BB395" s="10"/>
      <c r="BC395" s="10"/>
      <c r="BD395" s="10"/>
    </row>
    <row r="396" spans="1:56" ht="2.25" customHeight="1" x14ac:dyDescent="0.2">
      <c r="A396" s="1"/>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c r="AR396" s="10"/>
      <c r="AS396" s="10"/>
      <c r="AT396" s="10"/>
      <c r="AU396" s="10"/>
      <c r="AV396" s="10"/>
      <c r="AW396" s="10"/>
      <c r="AX396" s="10"/>
      <c r="AY396" s="10"/>
      <c r="AZ396" s="10"/>
      <c r="BA396" s="10"/>
      <c r="BB396" s="10"/>
      <c r="BC396" s="10"/>
      <c r="BD396" s="10"/>
    </row>
    <row r="397" spans="1:56" ht="15" customHeight="1" x14ac:dyDescent="0.2">
      <c r="A397" s="1"/>
      <c r="B397" s="107" t="s">
        <v>175</v>
      </c>
      <c r="C397" s="97"/>
      <c r="D397" s="97"/>
      <c r="E397" s="97"/>
      <c r="F397" s="97"/>
      <c r="G397" s="97"/>
      <c r="H397" s="97"/>
      <c r="I397" s="97"/>
      <c r="J397" s="97"/>
      <c r="K397" s="97"/>
      <c r="L397" s="97"/>
      <c r="M397" s="97"/>
      <c r="N397" s="97"/>
      <c r="O397" s="97"/>
      <c r="P397" s="10"/>
      <c r="Q397" s="189"/>
      <c r="R397" s="190"/>
      <c r="S397" s="190"/>
      <c r="T397" s="191"/>
      <c r="U397" s="192" t="s">
        <v>101</v>
      </c>
      <c r="V397" s="100"/>
      <c r="W397" s="10"/>
      <c r="X397" s="126">
        <f>IF(Q397=0,0,((Q397/32)*300))</f>
        <v>0</v>
      </c>
      <c r="Y397" s="127"/>
      <c r="Z397" s="127"/>
      <c r="AA397" s="127"/>
      <c r="AB397" s="127"/>
      <c r="AC397" s="128"/>
      <c r="AD397" s="97" t="s">
        <v>102</v>
      </c>
      <c r="AE397" s="97"/>
      <c r="AF397" s="10"/>
      <c r="AG397" s="10"/>
      <c r="AH397" s="10"/>
      <c r="AI397" s="10"/>
      <c r="AJ397" s="10"/>
      <c r="AK397" s="10"/>
      <c r="AL397" s="10"/>
      <c r="AM397" s="10"/>
      <c r="AN397" s="10"/>
      <c r="AO397" s="10"/>
      <c r="AP397" s="10"/>
      <c r="AQ397" s="10"/>
      <c r="AR397" s="10"/>
      <c r="AS397" s="10"/>
      <c r="AT397" s="10"/>
      <c r="AU397" s="10"/>
      <c r="AV397" s="10"/>
      <c r="AW397" s="10"/>
      <c r="AX397" s="10"/>
      <c r="AY397" s="10"/>
      <c r="AZ397" s="10"/>
      <c r="BA397" s="10"/>
      <c r="BB397" s="10"/>
      <c r="BC397" s="10"/>
      <c r="BD397" s="10"/>
    </row>
    <row r="398" spans="1:56" ht="2.25" customHeight="1" x14ac:dyDescent="0.2">
      <c r="A398" s="1"/>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c r="AR398" s="10"/>
      <c r="AS398" s="10"/>
      <c r="AT398" s="10"/>
      <c r="AU398" s="10"/>
      <c r="AV398" s="10"/>
      <c r="AW398" s="10"/>
      <c r="AX398" s="10"/>
      <c r="AY398" s="10"/>
      <c r="AZ398" s="10"/>
      <c r="BA398" s="10"/>
      <c r="BB398" s="10"/>
      <c r="BC398" s="10"/>
      <c r="BD398" s="10"/>
    </row>
    <row r="399" spans="1:56" ht="15.75" customHeight="1" x14ac:dyDescent="0.2">
      <c r="A399" s="1"/>
      <c r="B399" s="107" t="s">
        <v>176</v>
      </c>
      <c r="C399" s="97"/>
      <c r="D399" s="97"/>
      <c r="E399" s="97"/>
      <c r="F399" s="97"/>
      <c r="G399" s="97"/>
      <c r="H399" s="97"/>
      <c r="I399" s="97"/>
      <c r="J399" s="97"/>
      <c r="K399" s="97"/>
      <c r="L399" s="97"/>
      <c r="M399" s="97"/>
      <c r="N399" s="97"/>
      <c r="O399" s="97"/>
      <c r="P399" s="10"/>
      <c r="Q399" s="189"/>
      <c r="R399" s="190"/>
      <c r="S399" s="190"/>
      <c r="T399" s="191"/>
      <c r="U399" s="192" t="s">
        <v>101</v>
      </c>
      <c r="V399" s="100"/>
      <c r="W399" s="10"/>
      <c r="X399" s="126">
        <f>IF(Q399=0,0,((Q399/32)*155))</f>
        <v>0</v>
      </c>
      <c r="Y399" s="127"/>
      <c r="Z399" s="127"/>
      <c r="AA399" s="127"/>
      <c r="AB399" s="127"/>
      <c r="AC399" s="128"/>
      <c r="AD399" s="97" t="s">
        <v>102</v>
      </c>
      <c r="AE399" s="97"/>
      <c r="AF399" s="10"/>
      <c r="AG399" s="10"/>
      <c r="AH399" s="10"/>
      <c r="AI399" s="10"/>
      <c r="AJ399" s="10"/>
      <c r="AK399" s="10"/>
      <c r="AL399" s="10"/>
      <c r="AM399" s="10"/>
      <c r="AN399" s="10"/>
      <c r="AO399" s="10"/>
      <c r="AP399" s="10"/>
      <c r="AQ399" s="10"/>
      <c r="AR399" s="10"/>
      <c r="AS399" s="10"/>
      <c r="AT399" s="10"/>
      <c r="AU399" s="10"/>
      <c r="AV399" s="10"/>
      <c r="AW399" s="10"/>
      <c r="AX399" s="10"/>
      <c r="AY399" s="10"/>
      <c r="AZ399" s="10"/>
      <c r="BA399" s="10"/>
      <c r="BB399" s="10"/>
      <c r="BC399" s="10"/>
      <c r="BD399" s="10"/>
    </row>
    <row r="400" spans="1:56" ht="2.25" customHeight="1" x14ac:dyDescent="0.2">
      <c r="A400" s="1"/>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c r="AR400" s="10"/>
      <c r="AS400" s="10"/>
      <c r="AT400" s="10"/>
      <c r="AU400" s="10"/>
      <c r="AV400" s="10"/>
      <c r="AW400" s="10"/>
      <c r="AX400" s="10"/>
      <c r="AY400" s="10"/>
      <c r="AZ400" s="10"/>
      <c r="BA400" s="10"/>
      <c r="BB400" s="10"/>
      <c r="BC400" s="10"/>
      <c r="BD400" s="10"/>
    </row>
    <row r="401" spans="1:56" ht="15" customHeight="1" x14ac:dyDescent="0.2">
      <c r="A401" s="1"/>
      <c r="B401" s="107" t="s">
        <v>177</v>
      </c>
      <c r="C401" s="97"/>
      <c r="D401" s="97"/>
      <c r="E401" s="97"/>
      <c r="F401" s="97"/>
      <c r="G401" s="97"/>
      <c r="H401" s="97"/>
      <c r="I401" s="97"/>
      <c r="J401" s="97"/>
      <c r="K401" s="97"/>
      <c r="L401" s="97"/>
      <c r="M401" s="97"/>
      <c r="N401" s="97"/>
      <c r="O401" s="97"/>
      <c r="P401" s="10"/>
      <c r="Q401" s="189"/>
      <c r="R401" s="190"/>
      <c r="S401" s="190"/>
      <c r="T401" s="191"/>
      <c r="U401" s="192" t="s">
        <v>101</v>
      </c>
      <c r="V401" s="100"/>
      <c r="W401" s="10"/>
      <c r="X401" s="126">
        <f>IF(Q401=0,0,((Q401/32)*155))</f>
        <v>0</v>
      </c>
      <c r="Y401" s="127"/>
      <c r="Z401" s="127"/>
      <c r="AA401" s="127"/>
      <c r="AB401" s="127"/>
      <c r="AC401" s="128"/>
      <c r="AD401" s="97" t="s">
        <v>102</v>
      </c>
      <c r="AE401" s="97"/>
      <c r="AF401" s="10"/>
      <c r="AG401" s="10"/>
      <c r="AH401" s="10"/>
      <c r="AI401" s="10"/>
      <c r="AJ401" s="10"/>
      <c r="AK401" s="10"/>
      <c r="AL401" s="10"/>
      <c r="AM401" s="10"/>
      <c r="AN401" s="10"/>
      <c r="AO401" s="10"/>
      <c r="AP401" s="10"/>
      <c r="AQ401" s="10"/>
      <c r="AR401" s="10"/>
      <c r="AS401" s="10"/>
      <c r="AT401" s="10"/>
      <c r="AU401" s="10"/>
      <c r="AV401" s="10"/>
      <c r="AW401" s="10"/>
      <c r="AX401" s="10"/>
      <c r="AY401" s="10"/>
      <c r="AZ401" s="10"/>
      <c r="BA401" s="10"/>
      <c r="BB401" s="10"/>
      <c r="BC401" s="10"/>
      <c r="BD401" s="10"/>
    </row>
    <row r="402" spans="1:56" ht="2.25" customHeight="1" x14ac:dyDescent="0.2">
      <c r="A402" s="107"/>
      <c r="B402" s="97"/>
      <c r="C402" s="97"/>
      <c r="D402" s="97"/>
      <c r="E402" s="97"/>
      <c r="F402" s="97"/>
      <c r="G402" s="97"/>
      <c r="H402" s="97"/>
      <c r="I402" s="97"/>
      <c r="J402" s="97"/>
      <c r="K402" s="97"/>
      <c r="L402" s="97"/>
      <c r="M402" s="97"/>
      <c r="N402" s="97"/>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c r="AR402" s="10"/>
      <c r="AS402" s="10"/>
      <c r="AT402" s="10"/>
      <c r="AU402" s="10"/>
      <c r="AV402" s="10"/>
      <c r="AW402" s="10"/>
      <c r="AX402" s="10"/>
      <c r="AY402" s="10"/>
      <c r="AZ402" s="10"/>
      <c r="BA402" s="10"/>
      <c r="BB402" s="10"/>
      <c r="BC402" s="10"/>
      <c r="BD402" s="10"/>
    </row>
    <row r="403" spans="1:56" ht="15" customHeight="1" x14ac:dyDescent="0.2">
      <c r="A403" s="1"/>
      <c r="B403" s="107" t="s">
        <v>178</v>
      </c>
      <c r="C403" s="97"/>
      <c r="D403" s="97"/>
      <c r="E403" s="97"/>
      <c r="F403" s="97"/>
      <c r="G403" s="97"/>
      <c r="H403" s="97"/>
      <c r="I403" s="97"/>
      <c r="J403" s="97"/>
      <c r="K403" s="97"/>
      <c r="L403" s="97"/>
      <c r="M403" s="97"/>
      <c r="N403" s="97"/>
      <c r="O403" s="97"/>
      <c r="P403" s="10"/>
      <c r="Q403" s="189"/>
      <c r="R403" s="190"/>
      <c r="S403" s="190"/>
      <c r="T403" s="191"/>
      <c r="U403" s="192" t="s">
        <v>101</v>
      </c>
      <c r="V403" s="100"/>
      <c r="W403" s="10"/>
      <c r="X403" s="126">
        <f>IF(Q403=0,0,((Q403/32)*155))</f>
        <v>0</v>
      </c>
      <c r="Y403" s="127"/>
      <c r="Z403" s="127"/>
      <c r="AA403" s="127"/>
      <c r="AB403" s="127"/>
      <c r="AC403" s="128"/>
      <c r="AD403" s="97" t="s">
        <v>102</v>
      </c>
      <c r="AE403" s="97"/>
      <c r="AF403" s="10"/>
      <c r="AG403" s="10"/>
      <c r="AH403" s="10"/>
      <c r="AI403" s="10"/>
      <c r="AJ403" s="10"/>
      <c r="AK403" s="10"/>
      <c r="AL403" s="10"/>
      <c r="AM403" s="10"/>
      <c r="AN403" s="10"/>
      <c r="AO403" s="10"/>
      <c r="AP403" s="10"/>
      <c r="AQ403" s="10"/>
      <c r="AR403" s="10"/>
      <c r="AS403" s="10"/>
      <c r="AT403" s="10"/>
      <c r="AU403" s="10"/>
      <c r="AV403" s="10"/>
      <c r="AW403" s="10"/>
      <c r="AX403" s="10"/>
      <c r="AY403" s="10"/>
      <c r="AZ403" s="10"/>
      <c r="BA403" s="10"/>
      <c r="BB403" s="10"/>
      <c r="BC403" s="10"/>
      <c r="BD403" s="10"/>
    </row>
    <row r="404" spans="1:56" ht="2.25" customHeight="1" x14ac:dyDescent="0.2">
      <c r="A404" s="1"/>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c r="AR404" s="10"/>
      <c r="AS404" s="10"/>
      <c r="AT404" s="10"/>
      <c r="AU404" s="10"/>
      <c r="AV404" s="10"/>
      <c r="AW404" s="10"/>
      <c r="AX404" s="10"/>
      <c r="AY404" s="10"/>
      <c r="AZ404" s="10"/>
      <c r="BA404" s="10"/>
      <c r="BB404" s="10"/>
      <c r="BC404" s="10"/>
      <c r="BD404" s="10"/>
    </row>
    <row r="405" spans="1:56" ht="15" customHeight="1" x14ac:dyDescent="0.2">
      <c r="A405" s="1"/>
      <c r="B405" s="107" t="s">
        <v>179</v>
      </c>
      <c r="C405" s="97"/>
      <c r="D405" s="97"/>
      <c r="E405" s="97"/>
      <c r="F405" s="97"/>
      <c r="G405" s="97"/>
      <c r="H405" s="97"/>
      <c r="I405" s="97"/>
      <c r="J405" s="97"/>
      <c r="K405" s="97"/>
      <c r="L405" s="97"/>
      <c r="M405" s="97"/>
      <c r="N405" s="97"/>
      <c r="O405" s="97"/>
      <c r="P405" s="10"/>
      <c r="Q405" s="189"/>
      <c r="R405" s="190"/>
      <c r="S405" s="190"/>
      <c r="T405" s="191"/>
      <c r="U405" s="192" t="s">
        <v>101</v>
      </c>
      <c r="V405" s="100"/>
      <c r="W405" s="10"/>
      <c r="X405" s="126">
        <f>IF(Q405=0,0,((Q405/32)*155))</f>
        <v>0</v>
      </c>
      <c r="Y405" s="127"/>
      <c r="Z405" s="127"/>
      <c r="AA405" s="127"/>
      <c r="AB405" s="127"/>
      <c r="AC405" s="128"/>
      <c r="AD405" s="97" t="s">
        <v>102</v>
      </c>
      <c r="AE405" s="97"/>
      <c r="AF405" s="10"/>
      <c r="AG405" s="10"/>
      <c r="AH405" s="10"/>
      <c r="AI405" s="10"/>
      <c r="AJ405" s="10"/>
      <c r="AK405" s="10"/>
      <c r="AL405" s="10"/>
      <c r="AM405" s="10"/>
      <c r="AN405" s="10"/>
      <c r="AO405" s="10"/>
      <c r="AP405" s="10"/>
      <c r="AQ405" s="10"/>
      <c r="AR405" s="10"/>
      <c r="AS405" s="10"/>
      <c r="AT405" s="10"/>
      <c r="AU405" s="10"/>
      <c r="AV405" s="10"/>
      <c r="AW405" s="10"/>
      <c r="AX405" s="10"/>
      <c r="AY405" s="10"/>
      <c r="AZ405" s="10"/>
      <c r="BA405" s="10"/>
      <c r="BB405" s="10"/>
      <c r="BC405" s="10"/>
      <c r="BD405" s="10"/>
    </row>
    <row r="406" spans="1:56" ht="2.25" customHeight="1" x14ac:dyDescent="0.2">
      <c r="A406" s="1"/>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c r="AR406" s="10"/>
      <c r="AS406" s="10"/>
      <c r="AT406" s="10"/>
      <c r="AU406" s="10"/>
      <c r="AV406" s="10"/>
      <c r="AW406" s="10"/>
      <c r="AX406" s="10"/>
      <c r="AY406" s="10"/>
      <c r="AZ406" s="10"/>
      <c r="BA406" s="10"/>
      <c r="BB406" s="10"/>
      <c r="BC406" s="10"/>
      <c r="BD406" s="10"/>
    </row>
    <row r="407" spans="1:56" ht="15" customHeight="1" x14ac:dyDescent="0.2">
      <c r="A407" s="1"/>
      <c r="B407" s="107" t="s">
        <v>180</v>
      </c>
      <c r="C407" s="97"/>
      <c r="D407" s="97"/>
      <c r="E407" s="97"/>
      <c r="F407" s="97"/>
      <c r="G407" s="97"/>
      <c r="H407" s="97"/>
      <c r="I407" s="97"/>
      <c r="J407" s="97"/>
      <c r="K407" s="97"/>
      <c r="L407" s="97"/>
      <c r="M407" s="97"/>
      <c r="N407" s="97"/>
      <c r="O407" s="97"/>
      <c r="P407" s="10"/>
      <c r="Q407" s="189"/>
      <c r="R407" s="190"/>
      <c r="S407" s="190"/>
      <c r="T407" s="191"/>
      <c r="U407" s="192" t="s">
        <v>101</v>
      </c>
      <c r="V407" s="100"/>
      <c r="W407" s="10"/>
      <c r="X407" s="126">
        <f>IF(Q407=0,0,((Q407/32)*155))</f>
        <v>0</v>
      </c>
      <c r="Y407" s="127"/>
      <c r="Z407" s="127"/>
      <c r="AA407" s="127"/>
      <c r="AB407" s="127"/>
      <c r="AC407" s="128"/>
      <c r="AD407" s="97" t="s">
        <v>102</v>
      </c>
      <c r="AE407" s="97"/>
      <c r="AF407" s="10"/>
      <c r="AG407" s="10"/>
      <c r="AH407" s="10"/>
      <c r="AI407" s="10"/>
      <c r="AJ407" s="10"/>
      <c r="AK407" s="10"/>
      <c r="AL407" s="10"/>
      <c r="AM407" s="10"/>
      <c r="AN407" s="10"/>
      <c r="AO407" s="10"/>
      <c r="AP407" s="10"/>
      <c r="AQ407" s="10"/>
      <c r="AR407" s="10"/>
      <c r="AS407" s="10"/>
      <c r="AT407" s="10"/>
      <c r="AU407" s="10"/>
      <c r="AV407" s="10"/>
      <c r="AW407" s="10"/>
      <c r="AX407" s="10"/>
      <c r="AY407" s="10"/>
      <c r="AZ407" s="10"/>
      <c r="BA407" s="10"/>
      <c r="BB407" s="10"/>
      <c r="BC407" s="10"/>
      <c r="BD407" s="10"/>
    </row>
    <row r="408" spans="1:56" ht="2.25" customHeight="1" x14ac:dyDescent="0.2">
      <c r="A408" s="1"/>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89"/>
      <c r="AC408" s="10"/>
      <c r="AD408" s="10"/>
      <c r="AE408" s="10"/>
      <c r="AF408" s="10"/>
      <c r="AG408" s="10"/>
      <c r="AH408" s="10"/>
      <c r="AI408" s="10"/>
      <c r="AJ408" s="10"/>
      <c r="AK408" s="10"/>
      <c r="AL408" s="10"/>
      <c r="AM408" s="10"/>
      <c r="AN408" s="10"/>
      <c r="AO408" s="10"/>
      <c r="AP408" s="10"/>
      <c r="AQ408" s="10"/>
      <c r="AR408" s="10"/>
      <c r="AS408" s="10"/>
      <c r="AT408" s="10"/>
      <c r="AU408" s="10"/>
      <c r="AV408" s="10"/>
      <c r="AW408" s="10"/>
      <c r="AX408" s="10"/>
      <c r="AY408" s="10"/>
      <c r="AZ408" s="10"/>
      <c r="BA408" s="10"/>
      <c r="BB408" s="10"/>
      <c r="BC408" s="10"/>
      <c r="BD408" s="10"/>
    </row>
    <row r="409" spans="1:56" ht="15" customHeight="1" x14ac:dyDescent="0.2">
      <c r="A409" s="1"/>
      <c r="B409" s="107" t="s">
        <v>181</v>
      </c>
      <c r="C409" s="97"/>
      <c r="D409" s="97"/>
      <c r="E409" s="97"/>
      <c r="F409" s="97"/>
      <c r="G409" s="97"/>
      <c r="H409" s="97"/>
      <c r="I409" s="97"/>
      <c r="J409" s="97"/>
      <c r="K409" s="97"/>
      <c r="L409" s="97"/>
      <c r="M409" s="97"/>
      <c r="N409" s="97"/>
      <c r="O409" s="97"/>
      <c r="P409" s="10"/>
      <c r="Q409" s="189"/>
      <c r="R409" s="190"/>
      <c r="S409" s="190"/>
      <c r="T409" s="191"/>
      <c r="U409" s="192" t="s">
        <v>101</v>
      </c>
      <c r="V409" s="100"/>
      <c r="W409" s="10"/>
      <c r="X409" s="126">
        <f>IF(Q409=0,0,((Q409/32)*155))</f>
        <v>0</v>
      </c>
      <c r="Y409" s="127"/>
      <c r="Z409" s="127"/>
      <c r="AA409" s="127"/>
      <c r="AB409" s="127"/>
      <c r="AC409" s="128"/>
      <c r="AD409" s="97" t="s">
        <v>102</v>
      </c>
      <c r="AE409" s="97"/>
      <c r="AF409" s="10"/>
      <c r="AG409" s="10"/>
      <c r="AH409" s="10"/>
      <c r="AI409" s="10"/>
      <c r="AJ409" s="10"/>
      <c r="AK409" s="10"/>
      <c r="AL409" s="10"/>
      <c r="AM409" s="10"/>
      <c r="AN409" s="10"/>
      <c r="AO409" s="10"/>
      <c r="AP409" s="10"/>
      <c r="AQ409" s="10"/>
      <c r="AR409" s="10"/>
      <c r="AS409" s="10"/>
      <c r="AT409" s="10"/>
      <c r="AU409" s="10"/>
      <c r="AV409" s="10"/>
      <c r="AW409" s="10"/>
      <c r="AX409" s="10"/>
      <c r="AY409" s="10"/>
      <c r="AZ409" s="10"/>
      <c r="BA409" s="10"/>
      <c r="BB409" s="10"/>
      <c r="BC409" s="10"/>
      <c r="BD409" s="10"/>
    </row>
    <row r="410" spans="1:56" ht="2.25" customHeight="1" x14ac:dyDescent="0.2">
      <c r="A410" s="1"/>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c r="AR410" s="10"/>
      <c r="AS410" s="10"/>
      <c r="AT410" s="10"/>
      <c r="AU410" s="10"/>
      <c r="AV410" s="10"/>
      <c r="AW410" s="10"/>
      <c r="AX410" s="10"/>
      <c r="AY410" s="10"/>
      <c r="AZ410" s="10"/>
      <c r="BA410" s="10"/>
      <c r="BB410" s="10"/>
      <c r="BC410" s="10"/>
      <c r="BD410" s="10"/>
    </row>
    <row r="411" spans="1:56" ht="15" customHeight="1" x14ac:dyDescent="0.2">
      <c r="A411" s="1"/>
      <c r="B411" s="107" t="s">
        <v>182</v>
      </c>
      <c r="C411" s="97"/>
      <c r="D411" s="97"/>
      <c r="E411" s="97"/>
      <c r="F411" s="97"/>
      <c r="G411" s="97"/>
      <c r="H411" s="97"/>
      <c r="I411" s="97"/>
      <c r="J411" s="97"/>
      <c r="K411" s="97"/>
      <c r="L411" s="97"/>
      <c r="M411" s="97"/>
      <c r="N411" s="97"/>
      <c r="O411" s="97"/>
      <c r="P411" s="10"/>
      <c r="Q411" s="189"/>
      <c r="R411" s="190"/>
      <c r="S411" s="190"/>
      <c r="T411" s="191"/>
      <c r="U411" s="192" t="s">
        <v>101</v>
      </c>
      <c r="V411" s="100"/>
      <c r="W411" s="10"/>
      <c r="X411" s="126">
        <f>IF(Q411=0,0,((Q411/32)*155))</f>
        <v>0</v>
      </c>
      <c r="Y411" s="127"/>
      <c r="Z411" s="127"/>
      <c r="AA411" s="127"/>
      <c r="AB411" s="127"/>
      <c r="AC411" s="128"/>
      <c r="AD411" s="97" t="s">
        <v>102</v>
      </c>
      <c r="AE411" s="97"/>
      <c r="AF411" s="10"/>
      <c r="AG411" s="10"/>
      <c r="AH411" s="10"/>
      <c r="AI411" s="10"/>
      <c r="AJ411" s="10"/>
      <c r="AK411" s="10"/>
      <c r="AL411" s="10"/>
      <c r="AM411" s="10"/>
      <c r="AN411" s="10"/>
      <c r="AO411" s="10"/>
      <c r="AP411" s="10"/>
      <c r="AQ411" s="10"/>
      <c r="AR411" s="10"/>
      <c r="AS411" s="10"/>
      <c r="AT411" s="10"/>
      <c r="AU411" s="10"/>
      <c r="AV411" s="10"/>
      <c r="AW411" s="10"/>
      <c r="AX411" s="10"/>
      <c r="AY411" s="10"/>
      <c r="AZ411" s="10"/>
      <c r="BA411" s="10"/>
      <c r="BB411" s="10"/>
      <c r="BC411" s="10"/>
      <c r="BD411" s="10"/>
    </row>
    <row r="412" spans="1:56" ht="2.25" customHeight="1" x14ac:dyDescent="0.2">
      <c r="A412" s="1"/>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c r="AR412" s="10"/>
      <c r="AS412" s="10"/>
      <c r="AT412" s="10"/>
      <c r="AU412" s="10"/>
      <c r="AV412" s="10"/>
      <c r="AW412" s="10"/>
      <c r="AX412" s="10"/>
      <c r="AY412" s="10"/>
      <c r="AZ412" s="10"/>
      <c r="BA412" s="10"/>
      <c r="BB412" s="10"/>
      <c r="BC412" s="10"/>
      <c r="BD412" s="10"/>
    </row>
    <row r="413" spans="1:56" ht="15" customHeight="1" x14ac:dyDescent="0.2">
      <c r="A413" s="1"/>
      <c r="B413" s="107" t="s">
        <v>183</v>
      </c>
      <c r="C413" s="97"/>
      <c r="D413" s="97"/>
      <c r="E413" s="97"/>
      <c r="F413" s="97"/>
      <c r="G413" s="97"/>
      <c r="H413" s="97"/>
      <c r="I413" s="97"/>
      <c r="J413" s="97"/>
      <c r="K413" s="97"/>
      <c r="L413" s="97"/>
      <c r="M413" s="97"/>
      <c r="N413" s="97"/>
      <c r="O413" s="97"/>
      <c r="P413" s="10"/>
      <c r="Q413" s="189">
        <v>123</v>
      </c>
      <c r="R413" s="190"/>
      <c r="S413" s="190"/>
      <c r="T413" s="191"/>
      <c r="U413" s="192" t="s">
        <v>101</v>
      </c>
      <c r="V413" s="100"/>
      <c r="W413" s="10"/>
      <c r="X413" s="126">
        <f>IF(Q413=0,0,((Q413/32)*175))</f>
        <v>672.65625</v>
      </c>
      <c r="Y413" s="127"/>
      <c r="Z413" s="127"/>
      <c r="AA413" s="127"/>
      <c r="AB413" s="127"/>
      <c r="AC413" s="128"/>
      <c r="AD413" s="97" t="s">
        <v>102</v>
      </c>
      <c r="AE413" s="97"/>
      <c r="AF413" s="10"/>
      <c r="AG413" s="10"/>
      <c r="AH413" s="10"/>
      <c r="AI413" s="10"/>
      <c r="AJ413" s="10"/>
      <c r="AK413" s="10"/>
      <c r="AL413" s="10"/>
      <c r="AM413" s="10"/>
      <c r="AN413" s="10"/>
      <c r="AO413" s="10"/>
      <c r="AP413" s="10"/>
      <c r="AQ413" s="10"/>
      <c r="AR413" s="10"/>
      <c r="AS413" s="10"/>
      <c r="AT413" s="10"/>
      <c r="AU413" s="10"/>
      <c r="AV413" s="10"/>
      <c r="AW413" s="10"/>
      <c r="AX413" s="10"/>
      <c r="AY413" s="10"/>
      <c r="AZ413" s="10"/>
      <c r="BA413" s="10"/>
      <c r="BB413" s="10"/>
      <c r="BC413" s="10"/>
      <c r="BD413" s="10"/>
    </row>
    <row r="414" spans="1:56" ht="2.25" customHeight="1" x14ac:dyDescent="0.2">
      <c r="A414" s="1"/>
      <c r="B414" s="11"/>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c r="AR414" s="10"/>
      <c r="AS414" s="10"/>
      <c r="AT414" s="10"/>
      <c r="AU414" s="10"/>
      <c r="AV414" s="10"/>
      <c r="AW414" s="10"/>
      <c r="AX414" s="10"/>
      <c r="AY414" s="10"/>
      <c r="AZ414" s="10"/>
      <c r="BA414" s="10"/>
      <c r="BB414" s="10"/>
      <c r="BC414" s="10"/>
      <c r="BD414" s="10"/>
    </row>
    <row r="415" spans="1:56" ht="15" customHeight="1" x14ac:dyDescent="0.2">
      <c r="A415" s="1"/>
      <c r="B415" s="107" t="s">
        <v>184</v>
      </c>
      <c r="C415" s="97"/>
      <c r="D415" s="97"/>
      <c r="E415" s="97"/>
      <c r="F415" s="97"/>
      <c r="G415" s="97"/>
      <c r="H415" s="97"/>
      <c r="I415" s="97"/>
      <c r="J415" s="97"/>
      <c r="K415" s="97"/>
      <c r="L415" s="97"/>
      <c r="M415" s="97"/>
      <c r="N415" s="97"/>
      <c r="O415" s="97"/>
      <c r="P415" s="10"/>
      <c r="Q415" s="189"/>
      <c r="R415" s="190"/>
      <c r="S415" s="190"/>
      <c r="T415" s="191"/>
      <c r="U415" s="192" t="s">
        <v>101</v>
      </c>
      <c r="V415" s="100"/>
      <c r="W415" s="10"/>
      <c r="X415" s="126">
        <f>IF(Q415=0,0,((Q415/32)*175))</f>
        <v>0</v>
      </c>
      <c r="Y415" s="127"/>
      <c r="Z415" s="127"/>
      <c r="AA415" s="127"/>
      <c r="AB415" s="127"/>
      <c r="AC415" s="128"/>
      <c r="AD415" s="97" t="s">
        <v>102</v>
      </c>
      <c r="AE415" s="97"/>
      <c r="AF415" s="10"/>
      <c r="AG415" s="10"/>
      <c r="AH415" s="10"/>
      <c r="AI415" s="10"/>
      <c r="AJ415" s="10"/>
      <c r="AK415" s="10"/>
      <c r="AL415" s="10"/>
      <c r="AM415" s="10"/>
      <c r="AN415" s="10"/>
      <c r="AO415" s="10"/>
      <c r="AP415" s="10"/>
      <c r="AQ415" s="10"/>
      <c r="AR415" s="10"/>
      <c r="AS415" s="10"/>
      <c r="AT415" s="10"/>
      <c r="AU415" s="10"/>
      <c r="AV415" s="10"/>
      <c r="AW415" s="10"/>
      <c r="AX415" s="10"/>
      <c r="AY415" s="10"/>
      <c r="AZ415" s="10"/>
      <c r="BA415" s="10"/>
      <c r="BB415" s="10"/>
      <c r="BC415" s="10"/>
      <c r="BD415" s="10"/>
    </row>
    <row r="416" spans="1:56" ht="2.25" customHeight="1" x14ac:dyDescent="0.2">
      <c r="A416" s="1"/>
      <c r="B416" s="11"/>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c r="AR416" s="10"/>
      <c r="AS416" s="10"/>
      <c r="AT416" s="10"/>
      <c r="AU416" s="10"/>
      <c r="AV416" s="10"/>
      <c r="AW416" s="10"/>
      <c r="AX416" s="10"/>
      <c r="AY416" s="10"/>
      <c r="AZ416" s="10"/>
      <c r="BA416" s="10"/>
      <c r="BB416" s="10"/>
      <c r="BC416" s="10"/>
      <c r="BD416" s="10"/>
    </row>
    <row r="417" spans="1:56" ht="15" customHeight="1" x14ac:dyDescent="0.2">
      <c r="A417" s="107" t="s">
        <v>185</v>
      </c>
      <c r="B417" s="97"/>
      <c r="C417" s="97"/>
      <c r="D417" s="97"/>
      <c r="E417" s="97"/>
      <c r="F417" s="97"/>
      <c r="G417" s="97"/>
      <c r="H417" s="97"/>
      <c r="I417" s="97"/>
      <c r="J417" s="97"/>
      <c r="K417" s="97"/>
      <c r="L417" s="97"/>
      <c r="M417" s="97"/>
      <c r="N417" s="97"/>
      <c r="O417" s="97"/>
      <c r="P417" s="10"/>
      <c r="Q417" s="189"/>
      <c r="R417" s="190"/>
      <c r="S417" s="190"/>
      <c r="T417" s="191"/>
      <c r="U417" s="192" t="s">
        <v>101</v>
      </c>
      <c r="V417" s="100"/>
      <c r="W417" s="10"/>
      <c r="X417" s="126">
        <f>IF(Q417=0,0,((Q417/32)*175))</f>
        <v>0</v>
      </c>
      <c r="Y417" s="127"/>
      <c r="Z417" s="127"/>
      <c r="AA417" s="127"/>
      <c r="AB417" s="127"/>
      <c r="AC417" s="128"/>
      <c r="AD417" s="97" t="s">
        <v>102</v>
      </c>
      <c r="AE417" s="97"/>
      <c r="AF417" s="10"/>
      <c r="AG417" s="10"/>
      <c r="AH417" s="10"/>
      <c r="AI417" s="10"/>
      <c r="AJ417" s="10"/>
      <c r="AK417" s="10"/>
      <c r="AL417" s="10"/>
      <c r="AM417" s="10"/>
      <c r="AN417" s="10"/>
      <c r="AO417" s="10"/>
      <c r="AP417" s="10"/>
      <c r="AQ417" s="10"/>
      <c r="AR417" s="10"/>
      <c r="AS417" s="10"/>
      <c r="AT417" s="10"/>
      <c r="AU417" s="10"/>
      <c r="AV417" s="10"/>
      <c r="AW417" s="10"/>
      <c r="AX417" s="10"/>
      <c r="AY417" s="10"/>
      <c r="AZ417" s="10"/>
      <c r="BA417" s="10"/>
      <c r="BB417" s="10"/>
      <c r="BC417" s="10"/>
      <c r="BD417" s="10"/>
    </row>
    <row r="418" spans="1:56" ht="2.25" customHeight="1" x14ac:dyDescent="0.2">
      <c r="A418" s="1"/>
      <c r="B418" s="11"/>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c r="AR418" s="10"/>
      <c r="AS418" s="10"/>
      <c r="AT418" s="10"/>
      <c r="AU418" s="10"/>
      <c r="AV418" s="10"/>
      <c r="AW418" s="10"/>
      <c r="AX418" s="10"/>
      <c r="AY418" s="10"/>
      <c r="AZ418" s="10"/>
      <c r="BA418" s="10"/>
      <c r="BB418" s="10"/>
      <c r="BC418" s="10"/>
      <c r="BD418" s="10"/>
    </row>
    <row r="419" spans="1:56" ht="15" customHeight="1" x14ac:dyDescent="0.2">
      <c r="A419" s="1"/>
      <c r="B419" s="107" t="s">
        <v>186</v>
      </c>
      <c r="C419" s="97"/>
      <c r="D419" s="97"/>
      <c r="E419" s="97"/>
      <c r="F419" s="97"/>
      <c r="G419" s="97"/>
      <c r="H419" s="97"/>
      <c r="I419" s="97"/>
      <c r="J419" s="97"/>
      <c r="K419" s="97"/>
      <c r="L419" s="97"/>
      <c r="M419" s="97"/>
      <c r="N419" s="97"/>
      <c r="O419" s="97"/>
      <c r="P419" s="10"/>
      <c r="Q419" s="189"/>
      <c r="R419" s="190"/>
      <c r="S419" s="190"/>
      <c r="T419" s="191"/>
      <c r="U419" s="192" t="s">
        <v>101</v>
      </c>
      <c r="V419" s="100"/>
      <c r="W419" s="10"/>
      <c r="X419" s="126">
        <f>IF(Q419=0,0,((Q419/32)*175))</f>
        <v>0</v>
      </c>
      <c r="Y419" s="127"/>
      <c r="Z419" s="127"/>
      <c r="AA419" s="127"/>
      <c r="AB419" s="127"/>
      <c r="AC419" s="128"/>
      <c r="AD419" s="97" t="s">
        <v>102</v>
      </c>
      <c r="AE419" s="97"/>
      <c r="AF419" s="10"/>
      <c r="AG419" s="10"/>
      <c r="AH419" s="10"/>
      <c r="AI419" s="10"/>
      <c r="AJ419" s="10"/>
      <c r="AK419" s="10"/>
      <c r="AL419" s="10"/>
      <c r="AM419" s="10"/>
      <c r="AN419" s="10"/>
      <c r="AO419" s="10"/>
      <c r="AP419" s="10"/>
      <c r="AQ419" s="10"/>
      <c r="AR419" s="10"/>
      <c r="AS419" s="10"/>
      <c r="AT419" s="10"/>
      <c r="AU419" s="10"/>
      <c r="AV419" s="10"/>
      <c r="AW419" s="10"/>
      <c r="AX419" s="10"/>
      <c r="AY419" s="10"/>
      <c r="AZ419" s="10"/>
      <c r="BA419" s="10"/>
      <c r="BB419" s="10"/>
      <c r="BC419" s="10"/>
      <c r="BD419" s="10"/>
    </row>
    <row r="420" spans="1:56" ht="2.25" customHeight="1" x14ac:dyDescent="0.2">
      <c r="A420" s="1"/>
      <c r="B420" s="11"/>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c r="AR420" s="10"/>
      <c r="AS420" s="10"/>
      <c r="AT420" s="10"/>
      <c r="AU420" s="10"/>
      <c r="AV420" s="10"/>
      <c r="AW420" s="10"/>
      <c r="AX420" s="10"/>
      <c r="AY420" s="10"/>
      <c r="AZ420" s="10"/>
      <c r="BA420" s="10"/>
      <c r="BB420" s="10"/>
      <c r="BC420" s="10"/>
      <c r="BD420" s="10"/>
    </row>
    <row r="421" spans="1:56" ht="15" customHeight="1" x14ac:dyDescent="0.2">
      <c r="A421" s="1"/>
      <c r="B421" s="107" t="s">
        <v>187</v>
      </c>
      <c r="C421" s="97"/>
      <c r="D421" s="97"/>
      <c r="E421" s="97"/>
      <c r="F421" s="97"/>
      <c r="G421" s="97"/>
      <c r="H421" s="97"/>
      <c r="I421" s="97"/>
      <c r="J421" s="97"/>
      <c r="K421" s="97"/>
      <c r="L421" s="97"/>
      <c r="M421" s="97"/>
      <c r="N421" s="97"/>
      <c r="O421" s="97"/>
      <c r="P421" s="10"/>
      <c r="Q421" s="189"/>
      <c r="R421" s="190"/>
      <c r="S421" s="190"/>
      <c r="T421" s="191"/>
      <c r="U421" s="192" t="s">
        <v>101</v>
      </c>
      <c r="V421" s="100"/>
      <c r="W421" s="10"/>
      <c r="X421" s="126">
        <f>IF(Q421=0,0,((Q421/32)*155))</f>
        <v>0</v>
      </c>
      <c r="Y421" s="127"/>
      <c r="Z421" s="127"/>
      <c r="AA421" s="127"/>
      <c r="AB421" s="127"/>
      <c r="AC421" s="128"/>
      <c r="AD421" s="97" t="s">
        <v>102</v>
      </c>
      <c r="AE421" s="97"/>
      <c r="AF421" s="10"/>
      <c r="AG421" s="10"/>
      <c r="AH421" s="10"/>
      <c r="AI421" s="10"/>
      <c r="AJ421" s="10"/>
      <c r="AK421" s="10"/>
      <c r="AL421" s="10"/>
      <c r="AM421" s="10"/>
      <c r="AN421" s="10"/>
      <c r="AO421" s="10"/>
      <c r="AP421" s="10"/>
      <c r="AQ421" s="10"/>
      <c r="AR421" s="10"/>
      <c r="AS421" s="10"/>
      <c r="AT421" s="10"/>
      <c r="AU421" s="10"/>
      <c r="AV421" s="10"/>
      <c r="AW421" s="10"/>
      <c r="AX421" s="10"/>
      <c r="AY421" s="10"/>
      <c r="AZ421" s="10"/>
      <c r="BA421" s="10"/>
      <c r="BB421" s="10"/>
      <c r="BC421" s="10"/>
      <c r="BD421" s="10"/>
    </row>
    <row r="422" spans="1:56" ht="2.25" customHeight="1" x14ac:dyDescent="0.2">
      <c r="A422" s="1"/>
      <c r="B422" s="11"/>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c r="AR422" s="10"/>
      <c r="AS422" s="10"/>
      <c r="AT422" s="10"/>
      <c r="AU422" s="10"/>
      <c r="AV422" s="10"/>
      <c r="AW422" s="10"/>
      <c r="AX422" s="10"/>
      <c r="AY422" s="10"/>
      <c r="AZ422" s="10"/>
      <c r="BA422" s="10"/>
      <c r="BB422" s="10"/>
      <c r="BC422" s="10"/>
      <c r="BD422" s="10"/>
    </row>
    <row r="423" spans="1:56" ht="15" customHeight="1" x14ac:dyDescent="0.2">
      <c r="A423" s="1"/>
      <c r="B423" s="107" t="s">
        <v>188</v>
      </c>
      <c r="C423" s="97"/>
      <c r="D423" s="97"/>
      <c r="E423" s="97"/>
      <c r="F423" s="97"/>
      <c r="G423" s="97"/>
      <c r="H423" s="97"/>
      <c r="I423" s="97"/>
      <c r="J423" s="97"/>
      <c r="K423" s="97"/>
      <c r="L423" s="97"/>
      <c r="M423" s="97"/>
      <c r="N423" s="97"/>
      <c r="O423" s="97"/>
      <c r="P423" s="10"/>
      <c r="Q423" s="189"/>
      <c r="R423" s="190"/>
      <c r="S423" s="190"/>
      <c r="T423" s="191"/>
      <c r="U423" s="192" t="s">
        <v>101</v>
      </c>
      <c r="V423" s="100"/>
      <c r="W423" s="10"/>
      <c r="X423" s="126">
        <f>IF(Q423=0,0,((Q423/32)*155))</f>
        <v>0</v>
      </c>
      <c r="Y423" s="127"/>
      <c r="Z423" s="127"/>
      <c r="AA423" s="127"/>
      <c r="AB423" s="127"/>
      <c r="AC423" s="128"/>
      <c r="AD423" s="97" t="s">
        <v>102</v>
      </c>
      <c r="AE423" s="97"/>
      <c r="AF423" s="10"/>
      <c r="AG423" s="10"/>
      <c r="AH423" s="10"/>
      <c r="AI423" s="10"/>
      <c r="AJ423" s="10"/>
      <c r="AK423" s="10"/>
      <c r="AL423" s="10"/>
      <c r="AM423" s="10"/>
      <c r="AN423" s="10"/>
      <c r="AO423" s="10"/>
      <c r="AP423" s="10"/>
      <c r="AQ423" s="10"/>
      <c r="AR423" s="10"/>
      <c r="AS423" s="10"/>
      <c r="AT423" s="10"/>
      <c r="AU423" s="10"/>
      <c r="AV423" s="10"/>
      <c r="AW423" s="10"/>
      <c r="AX423" s="10"/>
      <c r="AY423" s="10"/>
      <c r="AZ423" s="10"/>
      <c r="BA423" s="10"/>
      <c r="BB423" s="10"/>
      <c r="BC423" s="10"/>
      <c r="BD423" s="10"/>
    </row>
    <row r="424" spans="1:56" ht="2.25" customHeight="1" x14ac:dyDescent="0.2">
      <c r="A424" s="1"/>
      <c r="B424" s="11"/>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c r="AR424" s="10"/>
      <c r="AS424" s="10"/>
      <c r="AT424" s="10"/>
      <c r="AU424" s="10"/>
      <c r="AV424" s="10"/>
      <c r="AW424" s="10"/>
      <c r="AX424" s="10"/>
      <c r="AY424" s="10"/>
      <c r="AZ424" s="10"/>
      <c r="BA424" s="10"/>
      <c r="BB424" s="10"/>
      <c r="BC424" s="10"/>
      <c r="BD424" s="10"/>
    </row>
    <row r="425" spans="1:56" ht="15" customHeight="1" x14ac:dyDescent="0.2">
      <c r="A425" s="1"/>
      <c r="B425" s="107" t="s">
        <v>189</v>
      </c>
      <c r="C425" s="97"/>
      <c r="D425" s="97"/>
      <c r="E425" s="97"/>
      <c r="F425" s="97"/>
      <c r="G425" s="97"/>
      <c r="H425" s="97"/>
      <c r="I425" s="97"/>
      <c r="J425" s="97"/>
      <c r="K425" s="97"/>
      <c r="L425" s="97"/>
      <c r="M425" s="97"/>
      <c r="N425" s="97"/>
      <c r="O425" s="97"/>
      <c r="P425" s="10"/>
      <c r="Q425" s="189"/>
      <c r="R425" s="190"/>
      <c r="S425" s="190"/>
      <c r="T425" s="191"/>
      <c r="U425" s="192" t="s">
        <v>101</v>
      </c>
      <c r="V425" s="100"/>
      <c r="W425" s="10"/>
      <c r="X425" s="126">
        <f>IF(Q425=0,0,((Q425/32)*155))</f>
        <v>0</v>
      </c>
      <c r="Y425" s="127"/>
      <c r="Z425" s="127"/>
      <c r="AA425" s="127"/>
      <c r="AB425" s="127"/>
      <c r="AC425" s="128"/>
      <c r="AD425" s="97" t="s">
        <v>102</v>
      </c>
      <c r="AE425" s="97"/>
      <c r="AF425" s="10"/>
      <c r="AG425" s="10"/>
      <c r="AH425" s="10"/>
      <c r="AI425" s="10"/>
      <c r="AJ425" s="10"/>
      <c r="AK425" s="10"/>
      <c r="AL425" s="10"/>
      <c r="AM425" s="10"/>
      <c r="AN425" s="10"/>
      <c r="AO425" s="10"/>
      <c r="AP425" s="10"/>
      <c r="AQ425" s="10"/>
      <c r="AR425" s="10"/>
      <c r="AS425" s="10"/>
      <c r="AT425" s="10"/>
      <c r="AU425" s="10"/>
      <c r="AV425" s="10"/>
      <c r="AW425" s="10"/>
      <c r="AX425" s="10"/>
      <c r="AY425" s="10"/>
      <c r="AZ425" s="10"/>
      <c r="BA425" s="10"/>
      <c r="BB425" s="10"/>
      <c r="BC425" s="10"/>
      <c r="BD425" s="10"/>
    </row>
    <row r="426" spans="1:56" ht="2.25" customHeight="1" x14ac:dyDescent="0.2">
      <c r="A426" s="1"/>
      <c r="B426" s="11"/>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c r="AR426" s="10"/>
      <c r="AS426" s="10"/>
      <c r="AT426" s="10"/>
      <c r="AU426" s="10"/>
      <c r="AV426" s="10"/>
      <c r="AW426" s="10"/>
      <c r="AX426" s="10"/>
      <c r="AY426" s="10"/>
      <c r="AZ426" s="10"/>
      <c r="BA426" s="10"/>
      <c r="BB426" s="10"/>
      <c r="BC426" s="10"/>
      <c r="BD426" s="10"/>
    </row>
    <row r="427" spans="1:56" ht="15" customHeight="1" x14ac:dyDescent="0.2">
      <c r="A427" s="1"/>
      <c r="B427" s="107" t="s">
        <v>190</v>
      </c>
      <c r="C427" s="97"/>
      <c r="D427" s="97"/>
      <c r="E427" s="97"/>
      <c r="F427" s="97"/>
      <c r="G427" s="97"/>
      <c r="H427" s="97"/>
      <c r="I427" s="97"/>
      <c r="J427" s="97"/>
      <c r="K427" s="97"/>
      <c r="L427" s="97"/>
      <c r="M427" s="97"/>
      <c r="N427" s="97"/>
      <c r="O427" s="97"/>
      <c r="P427" s="10"/>
      <c r="Q427" s="189"/>
      <c r="R427" s="190"/>
      <c r="S427" s="190"/>
      <c r="T427" s="191"/>
      <c r="U427" s="192" t="s">
        <v>101</v>
      </c>
      <c r="V427" s="100"/>
      <c r="W427" s="10"/>
      <c r="X427" s="126">
        <f>IF(Q427=0,0,((Q427/32)*155))</f>
        <v>0</v>
      </c>
      <c r="Y427" s="127"/>
      <c r="Z427" s="127"/>
      <c r="AA427" s="127"/>
      <c r="AB427" s="127"/>
      <c r="AC427" s="128"/>
      <c r="AD427" s="97" t="s">
        <v>102</v>
      </c>
      <c r="AE427" s="97"/>
      <c r="AF427" s="10"/>
      <c r="AG427" s="10"/>
      <c r="AH427" s="10"/>
      <c r="AI427" s="10"/>
      <c r="AJ427" s="10"/>
      <c r="AK427" s="10"/>
      <c r="AL427" s="10"/>
      <c r="AM427" s="10"/>
      <c r="AN427" s="10"/>
      <c r="AO427" s="10"/>
      <c r="AP427" s="10"/>
      <c r="AQ427" s="10"/>
      <c r="AR427" s="10"/>
      <c r="AS427" s="10"/>
      <c r="AT427" s="10"/>
      <c r="AU427" s="10"/>
      <c r="AV427" s="10"/>
      <c r="AW427" s="10"/>
      <c r="AX427" s="10"/>
      <c r="AY427" s="10"/>
      <c r="AZ427" s="10"/>
      <c r="BA427" s="10"/>
      <c r="BB427" s="10"/>
      <c r="BC427" s="10"/>
      <c r="BD427" s="10"/>
    </row>
    <row r="428" spans="1:56" ht="2.25" customHeight="1" x14ac:dyDescent="0.2">
      <c r="A428" s="1"/>
      <c r="B428" s="11"/>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c r="AR428" s="10"/>
      <c r="AS428" s="10"/>
      <c r="AT428" s="10"/>
      <c r="AU428" s="10"/>
      <c r="AV428" s="10"/>
      <c r="AW428" s="10"/>
      <c r="AX428" s="10"/>
      <c r="AY428" s="10"/>
      <c r="AZ428" s="10"/>
      <c r="BA428" s="10"/>
      <c r="BB428" s="10"/>
      <c r="BC428" s="10"/>
      <c r="BD428" s="10"/>
    </row>
    <row r="429" spans="1:56" ht="15" customHeight="1" x14ac:dyDescent="0.2">
      <c r="A429" s="1"/>
      <c r="B429" s="107" t="s">
        <v>191</v>
      </c>
      <c r="C429" s="97"/>
      <c r="D429" s="97"/>
      <c r="E429" s="97"/>
      <c r="F429" s="97"/>
      <c r="G429" s="97"/>
      <c r="H429" s="97"/>
      <c r="I429" s="97"/>
      <c r="J429" s="97"/>
      <c r="K429" s="97"/>
      <c r="L429" s="97"/>
      <c r="M429" s="97"/>
      <c r="N429" s="97"/>
      <c r="O429" s="97"/>
      <c r="P429" s="10"/>
      <c r="Q429" s="189">
        <v>76</v>
      </c>
      <c r="R429" s="190"/>
      <c r="S429" s="190"/>
      <c r="T429" s="191"/>
      <c r="U429" s="192" t="s">
        <v>101</v>
      </c>
      <c r="V429" s="100"/>
      <c r="W429" s="10"/>
      <c r="X429" s="126">
        <f>IF(Q429=0,0,((Q429/32)*250))</f>
        <v>593.75</v>
      </c>
      <c r="Y429" s="127"/>
      <c r="Z429" s="127"/>
      <c r="AA429" s="127"/>
      <c r="AB429" s="127"/>
      <c r="AC429" s="128"/>
      <c r="AD429" s="97" t="s">
        <v>102</v>
      </c>
      <c r="AE429" s="97"/>
      <c r="AF429" s="10"/>
      <c r="AG429" s="10"/>
      <c r="AH429" s="10"/>
      <c r="AI429" s="10"/>
      <c r="AJ429" s="10"/>
      <c r="AK429" s="10"/>
      <c r="AL429" s="10"/>
      <c r="AM429" s="10"/>
      <c r="AN429" s="10"/>
      <c r="AO429" s="10"/>
      <c r="AP429" s="10"/>
      <c r="AQ429" s="10"/>
      <c r="AR429" s="10"/>
      <c r="AS429" s="10"/>
      <c r="AT429" s="10"/>
      <c r="AU429" s="10"/>
      <c r="AV429" s="10"/>
      <c r="AW429" s="10"/>
      <c r="AX429" s="10"/>
      <c r="AY429" s="10"/>
      <c r="AZ429" s="10"/>
      <c r="BA429" s="10"/>
      <c r="BB429" s="10"/>
      <c r="BC429" s="10"/>
      <c r="BD429" s="10"/>
    </row>
    <row r="430" spans="1:56" ht="2.25" customHeight="1" x14ac:dyDescent="0.2">
      <c r="A430" s="1"/>
      <c r="B430" s="11"/>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c r="AR430" s="10"/>
      <c r="AS430" s="10"/>
      <c r="AT430" s="10"/>
      <c r="AU430" s="10"/>
      <c r="AV430" s="10"/>
      <c r="AW430" s="10"/>
      <c r="AX430" s="10"/>
      <c r="AY430" s="10"/>
      <c r="AZ430" s="10"/>
      <c r="BA430" s="10"/>
      <c r="BB430" s="10"/>
      <c r="BC430" s="10"/>
      <c r="BD430" s="10"/>
    </row>
    <row r="431" spans="1:56" ht="15" customHeight="1" x14ac:dyDescent="0.2">
      <c r="A431" s="1"/>
      <c r="B431" s="107" t="s">
        <v>192</v>
      </c>
      <c r="C431" s="97"/>
      <c r="D431" s="97"/>
      <c r="E431" s="97"/>
      <c r="F431" s="97"/>
      <c r="G431" s="97"/>
      <c r="H431" s="97"/>
      <c r="I431" s="97"/>
      <c r="J431" s="97"/>
      <c r="K431" s="97"/>
      <c r="L431" s="97"/>
      <c r="M431" s="97"/>
      <c r="N431" s="97"/>
      <c r="O431" s="97"/>
      <c r="P431" s="10"/>
      <c r="Q431" s="189"/>
      <c r="R431" s="190"/>
      <c r="S431" s="190"/>
      <c r="T431" s="191"/>
      <c r="U431" s="192" t="s">
        <v>101</v>
      </c>
      <c r="V431" s="100"/>
      <c r="W431" s="10"/>
      <c r="X431" s="126">
        <f>IF(Q431=0,0,((Q431/32)*250))</f>
        <v>0</v>
      </c>
      <c r="Y431" s="127"/>
      <c r="Z431" s="127"/>
      <c r="AA431" s="127"/>
      <c r="AB431" s="127"/>
      <c r="AC431" s="128"/>
      <c r="AD431" s="97" t="s">
        <v>102</v>
      </c>
      <c r="AE431" s="97"/>
      <c r="AF431" s="10"/>
      <c r="AG431" s="10"/>
      <c r="AH431" s="10"/>
      <c r="AI431" s="10"/>
      <c r="AJ431" s="10"/>
      <c r="AK431" s="10"/>
      <c r="AL431" s="10"/>
      <c r="AM431" s="10"/>
      <c r="AN431" s="10"/>
      <c r="AO431" s="10"/>
      <c r="AP431" s="10"/>
      <c r="AQ431" s="10"/>
      <c r="AR431" s="10"/>
      <c r="AS431" s="10"/>
      <c r="AT431" s="10"/>
      <c r="AU431" s="10"/>
      <c r="AV431" s="10"/>
      <c r="AW431" s="10"/>
      <c r="AX431" s="10"/>
      <c r="AY431" s="10"/>
      <c r="AZ431" s="10"/>
      <c r="BA431" s="10"/>
      <c r="BB431" s="10"/>
      <c r="BC431" s="10"/>
      <c r="BD431" s="10"/>
    </row>
    <row r="432" spans="1:56" ht="2.25" customHeight="1" x14ac:dyDescent="0.2">
      <c r="A432" s="1"/>
      <c r="B432" s="11"/>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c r="AR432" s="10"/>
      <c r="AS432" s="10"/>
      <c r="AT432" s="10"/>
      <c r="AU432" s="10"/>
      <c r="AV432" s="10"/>
      <c r="AW432" s="10"/>
      <c r="AX432" s="10"/>
      <c r="AY432" s="10"/>
      <c r="AZ432" s="10"/>
      <c r="BA432" s="10"/>
      <c r="BB432" s="10"/>
      <c r="BC432" s="10"/>
      <c r="BD432" s="10"/>
    </row>
    <row r="433" spans="1:56" ht="15" customHeight="1" x14ac:dyDescent="0.2">
      <c r="A433" s="1"/>
      <c r="B433" s="107" t="s">
        <v>193</v>
      </c>
      <c r="C433" s="97"/>
      <c r="D433" s="97"/>
      <c r="E433" s="97"/>
      <c r="F433" s="97"/>
      <c r="G433" s="97"/>
      <c r="H433" s="97"/>
      <c r="I433" s="97"/>
      <c r="J433" s="97"/>
      <c r="K433" s="97"/>
      <c r="L433" s="97"/>
      <c r="M433" s="97"/>
      <c r="N433" s="97"/>
      <c r="O433" s="97"/>
      <c r="P433" s="10"/>
      <c r="Q433" s="189"/>
      <c r="R433" s="190"/>
      <c r="S433" s="190"/>
      <c r="T433" s="191"/>
      <c r="U433" s="192" t="s">
        <v>101</v>
      </c>
      <c r="V433" s="100"/>
      <c r="W433" s="10"/>
      <c r="X433" s="126">
        <f>IF(Q433=0,0,((Q433/32)*155))</f>
        <v>0</v>
      </c>
      <c r="Y433" s="127"/>
      <c r="Z433" s="127"/>
      <c r="AA433" s="127"/>
      <c r="AB433" s="127"/>
      <c r="AC433" s="128"/>
      <c r="AD433" s="97" t="s">
        <v>102</v>
      </c>
      <c r="AE433" s="97"/>
      <c r="AF433" s="10"/>
      <c r="AG433" s="10"/>
      <c r="AH433" s="10"/>
      <c r="AI433" s="10"/>
      <c r="AJ433" s="10"/>
      <c r="AK433" s="10"/>
      <c r="AL433" s="10"/>
      <c r="AM433" s="10"/>
      <c r="AN433" s="10"/>
      <c r="AO433" s="10"/>
      <c r="AP433" s="10"/>
      <c r="AQ433" s="10"/>
      <c r="AR433" s="10"/>
      <c r="AS433" s="10"/>
      <c r="AT433" s="10"/>
      <c r="AU433" s="10"/>
      <c r="AV433" s="10"/>
      <c r="AW433" s="10"/>
      <c r="AX433" s="10"/>
      <c r="AY433" s="10"/>
      <c r="AZ433" s="10"/>
      <c r="BA433" s="10"/>
      <c r="BB433" s="10"/>
      <c r="BC433" s="10"/>
      <c r="BD433" s="10"/>
    </row>
    <row r="434" spans="1:56" ht="2.25" customHeight="1" x14ac:dyDescent="0.2">
      <c r="A434" s="1"/>
      <c r="B434" s="11"/>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c r="AR434" s="10"/>
      <c r="AS434" s="10"/>
      <c r="AT434" s="10"/>
      <c r="AU434" s="10"/>
      <c r="AV434" s="10"/>
      <c r="AW434" s="10"/>
      <c r="AX434" s="10"/>
      <c r="AY434" s="10"/>
      <c r="AZ434" s="10"/>
      <c r="BA434" s="10"/>
      <c r="BB434" s="10"/>
      <c r="BC434" s="10"/>
      <c r="BD434" s="10"/>
    </row>
    <row r="435" spans="1:56" ht="15" customHeight="1" x14ac:dyDescent="0.2">
      <c r="A435" s="1"/>
      <c r="B435" s="107" t="s">
        <v>194</v>
      </c>
      <c r="C435" s="97"/>
      <c r="D435" s="97"/>
      <c r="E435" s="97"/>
      <c r="F435" s="97"/>
      <c r="G435" s="97"/>
      <c r="H435" s="97"/>
      <c r="I435" s="97"/>
      <c r="J435" s="97"/>
      <c r="K435" s="97"/>
      <c r="L435" s="97"/>
      <c r="M435" s="97"/>
      <c r="N435" s="97"/>
      <c r="O435" s="97"/>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c r="AR435" s="10"/>
      <c r="AS435" s="10"/>
      <c r="AT435" s="10"/>
      <c r="AU435" s="10"/>
      <c r="AV435" s="10"/>
      <c r="AW435" s="10"/>
      <c r="AX435" s="10"/>
      <c r="AY435" s="10"/>
      <c r="AZ435" s="10"/>
      <c r="BA435" s="10"/>
      <c r="BB435" s="10"/>
      <c r="BC435" s="10"/>
      <c r="BD435" s="10"/>
    </row>
    <row r="436" spans="1:56" ht="15" customHeight="1" x14ac:dyDescent="0.2">
      <c r="A436" s="1"/>
      <c r="B436" s="97"/>
      <c r="C436" s="97"/>
      <c r="D436" s="97"/>
      <c r="E436" s="97"/>
      <c r="F436" s="97"/>
      <c r="G436" s="97"/>
      <c r="H436" s="97"/>
      <c r="I436" s="97"/>
      <c r="J436" s="97"/>
      <c r="K436" s="97"/>
      <c r="L436" s="97"/>
      <c r="M436" s="97"/>
      <c r="N436" s="97"/>
      <c r="O436" s="97"/>
      <c r="P436" s="10"/>
      <c r="Q436" s="189">
        <v>97</v>
      </c>
      <c r="R436" s="190"/>
      <c r="S436" s="190"/>
      <c r="T436" s="191"/>
      <c r="U436" s="192" t="s">
        <v>101</v>
      </c>
      <c r="V436" s="100"/>
      <c r="W436" s="10"/>
      <c r="X436" s="126">
        <f>IF(Q436=0,0,((Q436/32)*155))</f>
        <v>469.84375</v>
      </c>
      <c r="Y436" s="127"/>
      <c r="Z436" s="127"/>
      <c r="AA436" s="127"/>
      <c r="AB436" s="127"/>
      <c r="AC436" s="128"/>
      <c r="AD436" s="97" t="s">
        <v>102</v>
      </c>
      <c r="AE436" s="97"/>
      <c r="AF436" s="10"/>
      <c r="AG436" s="10"/>
      <c r="AH436" s="10"/>
      <c r="AI436" s="10"/>
      <c r="AJ436" s="10"/>
      <c r="AK436" s="10"/>
      <c r="AL436" s="10"/>
      <c r="AM436" s="10"/>
      <c r="AN436" s="10"/>
      <c r="AO436" s="10"/>
      <c r="AP436" s="10"/>
      <c r="AQ436" s="10"/>
      <c r="AR436" s="10"/>
      <c r="AS436" s="10"/>
      <c r="AT436" s="10"/>
      <c r="AU436" s="10"/>
      <c r="AV436" s="10"/>
      <c r="AW436" s="10"/>
      <c r="AX436" s="10"/>
      <c r="AY436" s="10"/>
      <c r="AZ436" s="10"/>
      <c r="BA436" s="10"/>
      <c r="BB436" s="10"/>
      <c r="BC436" s="10"/>
      <c r="BD436" s="10"/>
    </row>
    <row r="437" spans="1:56" ht="2.25" customHeight="1" x14ac:dyDescent="0.2">
      <c r="A437" s="1"/>
      <c r="B437" s="11"/>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c r="AR437" s="10"/>
      <c r="AS437" s="10"/>
      <c r="AT437" s="10"/>
      <c r="AU437" s="10"/>
      <c r="AV437" s="10"/>
      <c r="AW437" s="10"/>
      <c r="AX437" s="10"/>
      <c r="AY437" s="10"/>
      <c r="AZ437" s="10"/>
      <c r="BA437" s="10"/>
      <c r="BB437" s="10"/>
      <c r="BC437" s="10"/>
      <c r="BD437" s="10"/>
    </row>
    <row r="438" spans="1:56" ht="15" customHeight="1" x14ac:dyDescent="0.2">
      <c r="A438" s="1"/>
      <c r="B438" s="107" t="s">
        <v>195</v>
      </c>
      <c r="C438" s="97"/>
      <c r="D438" s="97"/>
      <c r="E438" s="97"/>
      <c r="F438" s="97"/>
      <c r="G438" s="97"/>
      <c r="H438" s="97"/>
      <c r="I438" s="97"/>
      <c r="J438" s="97"/>
      <c r="K438" s="97"/>
      <c r="L438" s="97"/>
      <c r="M438" s="97"/>
      <c r="N438" s="97"/>
      <c r="O438" s="97"/>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c r="AR438" s="10"/>
      <c r="AS438" s="10"/>
      <c r="AT438" s="10"/>
      <c r="AU438" s="10"/>
      <c r="AV438" s="10"/>
      <c r="AW438" s="10"/>
      <c r="AX438" s="10"/>
      <c r="AY438" s="10"/>
      <c r="AZ438" s="10"/>
      <c r="BA438" s="10"/>
      <c r="BB438" s="10"/>
      <c r="BC438" s="10"/>
      <c r="BD438" s="10"/>
    </row>
    <row r="439" spans="1:56" ht="15" customHeight="1" x14ac:dyDescent="0.2">
      <c r="A439" s="1"/>
      <c r="B439" s="97"/>
      <c r="C439" s="97"/>
      <c r="D439" s="97"/>
      <c r="E439" s="97"/>
      <c r="F439" s="97"/>
      <c r="G439" s="97"/>
      <c r="H439" s="97"/>
      <c r="I439" s="97"/>
      <c r="J439" s="97"/>
      <c r="K439" s="97"/>
      <c r="L439" s="97"/>
      <c r="M439" s="97"/>
      <c r="N439" s="97"/>
      <c r="O439" s="97"/>
      <c r="P439" s="10"/>
      <c r="Q439" s="189"/>
      <c r="R439" s="190"/>
      <c r="S439" s="190"/>
      <c r="T439" s="191"/>
      <c r="U439" s="192" t="s">
        <v>101</v>
      </c>
      <c r="V439" s="100"/>
      <c r="W439" s="10"/>
      <c r="X439" s="126">
        <f>IF(Q439=0,0,((Q439/32)*100))</f>
        <v>0</v>
      </c>
      <c r="Y439" s="127"/>
      <c r="Z439" s="127"/>
      <c r="AA439" s="127"/>
      <c r="AB439" s="127"/>
      <c r="AC439" s="128"/>
      <c r="AD439" s="97" t="s">
        <v>102</v>
      </c>
      <c r="AE439" s="97"/>
      <c r="AF439" s="10"/>
      <c r="AG439" s="10"/>
      <c r="AH439" s="10"/>
      <c r="AI439" s="10"/>
      <c r="AJ439" s="10"/>
      <c r="AK439" s="10"/>
      <c r="AL439" s="10"/>
      <c r="AM439" s="10"/>
      <c r="AN439" s="10"/>
      <c r="AO439" s="10"/>
      <c r="AP439" s="10"/>
      <c r="AQ439" s="10"/>
      <c r="AR439" s="10"/>
      <c r="AS439" s="10"/>
      <c r="AT439" s="10"/>
      <c r="AU439" s="10"/>
      <c r="AV439" s="10"/>
      <c r="AW439" s="10"/>
      <c r="AX439" s="10"/>
      <c r="AY439" s="10"/>
      <c r="AZ439" s="10"/>
      <c r="BA439" s="10"/>
      <c r="BB439" s="10"/>
      <c r="BC439" s="10"/>
      <c r="BD439" s="10"/>
    </row>
    <row r="440" spans="1:56" ht="2.25" customHeight="1" x14ac:dyDescent="0.2">
      <c r="A440" s="1"/>
      <c r="B440" s="11"/>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c r="AR440" s="10"/>
      <c r="AS440" s="10"/>
      <c r="AT440" s="10"/>
      <c r="AU440" s="10"/>
      <c r="AV440" s="10"/>
      <c r="AW440" s="10"/>
      <c r="AX440" s="10"/>
      <c r="AY440" s="10"/>
      <c r="AZ440" s="10"/>
      <c r="BA440" s="10"/>
      <c r="BB440" s="10"/>
      <c r="BC440" s="10"/>
      <c r="BD440" s="10"/>
    </row>
    <row r="441" spans="1:56" ht="15" customHeight="1" x14ac:dyDescent="0.2">
      <c r="A441" s="1"/>
      <c r="B441" s="107" t="s">
        <v>196</v>
      </c>
      <c r="C441" s="97"/>
      <c r="D441" s="97"/>
      <c r="E441" s="97"/>
      <c r="F441" s="97"/>
      <c r="G441" s="97"/>
      <c r="H441" s="97"/>
      <c r="I441" s="97"/>
      <c r="J441" s="97"/>
      <c r="K441" s="97"/>
      <c r="L441" s="97"/>
      <c r="M441" s="97"/>
      <c r="N441" s="97"/>
      <c r="O441" s="97"/>
      <c r="P441" s="10"/>
      <c r="Q441" s="189"/>
      <c r="R441" s="190"/>
      <c r="S441" s="190"/>
      <c r="T441" s="191"/>
      <c r="U441" s="192" t="s">
        <v>101</v>
      </c>
      <c r="V441" s="100"/>
      <c r="W441" s="10"/>
      <c r="X441" s="126">
        <f>IF(Q441=0,0,((Q441/32)*175))</f>
        <v>0</v>
      </c>
      <c r="Y441" s="127"/>
      <c r="Z441" s="127"/>
      <c r="AA441" s="127"/>
      <c r="AB441" s="127"/>
      <c r="AC441" s="128"/>
      <c r="AD441" s="97" t="s">
        <v>102</v>
      </c>
      <c r="AE441" s="97"/>
      <c r="AF441" s="10"/>
      <c r="AG441" s="10"/>
      <c r="AH441" s="10"/>
      <c r="AI441" s="10"/>
      <c r="AJ441" s="10"/>
      <c r="AK441" s="10"/>
      <c r="AL441" s="10"/>
      <c r="AM441" s="10"/>
      <c r="AN441" s="10"/>
      <c r="AO441" s="10"/>
      <c r="AP441" s="10"/>
      <c r="AQ441" s="10"/>
      <c r="AR441" s="10"/>
      <c r="AS441" s="10"/>
      <c r="AT441" s="10"/>
      <c r="AU441" s="10"/>
      <c r="AV441" s="10"/>
      <c r="AW441" s="10"/>
      <c r="AX441" s="10"/>
      <c r="AY441" s="10"/>
      <c r="AZ441" s="10"/>
      <c r="BA441" s="10"/>
      <c r="BB441" s="10"/>
      <c r="BC441" s="10"/>
      <c r="BD441" s="10"/>
    </row>
    <row r="442" spans="1:56" ht="2.25" customHeight="1" x14ac:dyDescent="0.2">
      <c r="A442" s="1"/>
      <c r="B442" s="11"/>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c r="AR442" s="10"/>
      <c r="AS442" s="10"/>
      <c r="AT442" s="10"/>
      <c r="AU442" s="10"/>
      <c r="AV442" s="10"/>
      <c r="AW442" s="10"/>
      <c r="AX442" s="10"/>
      <c r="AY442" s="10"/>
      <c r="AZ442" s="10"/>
      <c r="BA442" s="10"/>
      <c r="BB442" s="10"/>
      <c r="BC442" s="10"/>
      <c r="BD442" s="10"/>
    </row>
    <row r="443" spans="1:56" ht="15" customHeight="1" x14ac:dyDescent="0.2">
      <c r="A443" s="1"/>
      <c r="B443" s="107" t="s">
        <v>197</v>
      </c>
      <c r="C443" s="97"/>
      <c r="D443" s="97"/>
      <c r="E443" s="97"/>
      <c r="F443" s="97"/>
      <c r="G443" s="97"/>
      <c r="H443" s="97"/>
      <c r="I443" s="97"/>
      <c r="J443" s="97"/>
      <c r="K443" s="97"/>
      <c r="L443" s="97"/>
      <c r="M443" s="97"/>
      <c r="N443" s="97"/>
      <c r="O443" s="97"/>
      <c r="P443" s="10"/>
      <c r="Q443" s="189"/>
      <c r="R443" s="190"/>
      <c r="S443" s="190"/>
      <c r="T443" s="191"/>
      <c r="U443" s="192" t="s">
        <v>101</v>
      </c>
      <c r="V443" s="100"/>
      <c r="W443" s="10"/>
      <c r="X443" s="126">
        <f>IF(Q443=0,0,((Q443/32)*200))</f>
        <v>0</v>
      </c>
      <c r="Y443" s="127"/>
      <c r="Z443" s="127"/>
      <c r="AA443" s="127"/>
      <c r="AB443" s="127"/>
      <c r="AC443" s="128"/>
      <c r="AD443" s="97" t="s">
        <v>102</v>
      </c>
      <c r="AE443" s="97"/>
      <c r="AF443" s="10"/>
      <c r="AG443" s="10"/>
      <c r="AH443" s="10"/>
      <c r="AI443" s="10"/>
      <c r="AJ443" s="10"/>
      <c r="AK443" s="10"/>
      <c r="AL443" s="10"/>
      <c r="AM443" s="10"/>
      <c r="AN443" s="10"/>
      <c r="AO443" s="10"/>
      <c r="AP443" s="10"/>
      <c r="AQ443" s="10"/>
      <c r="AR443" s="10"/>
      <c r="AS443" s="10"/>
      <c r="AT443" s="10"/>
      <c r="AU443" s="10"/>
      <c r="AV443" s="10"/>
      <c r="AW443" s="10"/>
      <c r="AX443" s="10"/>
      <c r="AY443" s="10"/>
      <c r="AZ443" s="10"/>
      <c r="BA443" s="10"/>
      <c r="BB443" s="10"/>
      <c r="BC443" s="10"/>
      <c r="BD443" s="10"/>
    </row>
    <row r="444" spans="1:56" ht="2.25" customHeight="1" x14ac:dyDescent="0.2">
      <c r="A444" s="1"/>
      <c r="B444" s="11"/>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c r="AR444" s="10"/>
      <c r="AS444" s="10"/>
      <c r="AT444" s="10"/>
      <c r="AU444" s="10"/>
      <c r="AV444" s="10"/>
      <c r="AW444" s="10"/>
      <c r="AX444" s="10"/>
      <c r="AY444" s="10"/>
      <c r="AZ444" s="10"/>
      <c r="BA444" s="10"/>
      <c r="BB444" s="10"/>
      <c r="BC444" s="10"/>
      <c r="BD444" s="10"/>
    </row>
    <row r="445" spans="1:56" ht="15" customHeight="1" x14ac:dyDescent="0.2">
      <c r="A445" s="1"/>
      <c r="B445" s="107" t="s">
        <v>198</v>
      </c>
      <c r="C445" s="97"/>
      <c r="D445" s="97"/>
      <c r="E445" s="97"/>
      <c r="F445" s="97"/>
      <c r="G445" s="97"/>
      <c r="H445" s="97"/>
      <c r="I445" s="97"/>
      <c r="J445" s="97"/>
      <c r="K445" s="97"/>
      <c r="L445" s="97"/>
      <c r="M445" s="97"/>
      <c r="N445" s="97"/>
      <c r="O445" s="97"/>
      <c r="P445" s="10"/>
      <c r="Q445" s="189"/>
      <c r="R445" s="190"/>
      <c r="S445" s="190"/>
      <c r="T445" s="191"/>
      <c r="U445" s="192" t="s">
        <v>101</v>
      </c>
      <c r="V445" s="100"/>
      <c r="W445" s="10"/>
      <c r="X445" s="126">
        <f>IF(Q445=0,0,((Q445/32)*175))</f>
        <v>0</v>
      </c>
      <c r="Y445" s="127"/>
      <c r="Z445" s="127"/>
      <c r="AA445" s="127"/>
      <c r="AB445" s="127"/>
      <c r="AC445" s="128"/>
      <c r="AD445" s="97" t="s">
        <v>102</v>
      </c>
      <c r="AE445" s="97"/>
      <c r="AF445" s="10"/>
      <c r="AG445" s="10"/>
      <c r="AH445" s="10"/>
      <c r="AI445" s="10"/>
      <c r="AJ445" s="10"/>
      <c r="AK445" s="10"/>
      <c r="AL445" s="10"/>
      <c r="AM445" s="10"/>
      <c r="AN445" s="10"/>
      <c r="AO445" s="10"/>
      <c r="AP445" s="10"/>
      <c r="AQ445" s="10"/>
      <c r="AR445" s="10"/>
      <c r="AS445" s="10"/>
      <c r="AT445" s="10"/>
      <c r="AU445" s="10"/>
      <c r="AV445" s="10"/>
      <c r="AW445" s="10"/>
      <c r="AX445" s="10"/>
      <c r="AY445" s="10"/>
      <c r="AZ445" s="10"/>
      <c r="BA445" s="10"/>
      <c r="BB445" s="10"/>
      <c r="BC445" s="10"/>
      <c r="BD445" s="10"/>
    </row>
    <row r="446" spans="1:56" ht="2.25" customHeight="1" x14ac:dyDescent="0.2">
      <c r="A446" s="1"/>
      <c r="B446" s="11"/>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c r="AR446" s="10"/>
      <c r="AS446" s="10"/>
      <c r="AT446" s="10"/>
      <c r="AU446" s="10"/>
      <c r="AV446" s="10"/>
      <c r="AW446" s="10"/>
      <c r="AX446" s="10"/>
      <c r="AY446" s="10"/>
      <c r="AZ446" s="10"/>
      <c r="BA446" s="10"/>
      <c r="BB446" s="10"/>
      <c r="BC446" s="10"/>
      <c r="BD446" s="10"/>
    </row>
    <row r="447" spans="1:56" ht="15" customHeight="1" x14ac:dyDescent="0.2">
      <c r="A447" s="1"/>
      <c r="B447" s="107" t="s">
        <v>199</v>
      </c>
      <c r="C447" s="97"/>
      <c r="D447" s="97"/>
      <c r="E447" s="97"/>
      <c r="F447" s="97"/>
      <c r="G447" s="97"/>
      <c r="H447" s="97"/>
      <c r="I447" s="97"/>
      <c r="J447" s="97"/>
      <c r="K447" s="97"/>
      <c r="L447" s="97"/>
      <c r="M447" s="97"/>
      <c r="N447" s="97"/>
      <c r="O447" s="97"/>
      <c r="P447" s="10"/>
      <c r="Q447" s="189"/>
      <c r="R447" s="190"/>
      <c r="S447" s="190"/>
      <c r="T447" s="191"/>
      <c r="U447" s="192" t="s">
        <v>101</v>
      </c>
      <c r="V447" s="100"/>
      <c r="W447" s="10"/>
      <c r="X447" s="126">
        <f>IF(Q447=0,0,((Q447/32)*175))</f>
        <v>0</v>
      </c>
      <c r="Y447" s="127"/>
      <c r="Z447" s="127"/>
      <c r="AA447" s="127"/>
      <c r="AB447" s="127"/>
      <c r="AC447" s="128"/>
      <c r="AD447" s="97" t="s">
        <v>102</v>
      </c>
      <c r="AE447" s="97"/>
      <c r="AF447" s="10"/>
      <c r="AG447" s="10"/>
      <c r="AH447" s="10"/>
      <c r="AI447" s="10"/>
      <c r="AJ447" s="10"/>
      <c r="AK447" s="10"/>
      <c r="AL447" s="10"/>
      <c r="AM447" s="10"/>
      <c r="AN447" s="10"/>
      <c r="AO447" s="10"/>
      <c r="AP447" s="10"/>
      <c r="AQ447" s="10"/>
      <c r="AR447" s="10"/>
      <c r="AS447" s="10"/>
      <c r="AT447" s="10"/>
      <c r="AU447" s="10"/>
      <c r="AV447" s="10"/>
      <c r="AW447" s="10"/>
      <c r="AX447" s="10"/>
      <c r="AY447" s="10"/>
      <c r="AZ447" s="10"/>
      <c r="BA447" s="10"/>
      <c r="BB447" s="10"/>
      <c r="BC447" s="10"/>
      <c r="BD447" s="10"/>
    </row>
    <row r="448" spans="1:56" ht="2.25" customHeight="1" x14ac:dyDescent="0.2">
      <c r="A448" s="1"/>
      <c r="B448" s="11"/>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c r="AR448" s="10"/>
      <c r="AS448" s="10"/>
      <c r="AT448" s="10"/>
      <c r="AU448" s="10"/>
      <c r="AV448" s="10"/>
      <c r="AW448" s="10"/>
      <c r="AX448" s="10"/>
      <c r="AY448" s="10"/>
      <c r="AZ448" s="10"/>
      <c r="BA448" s="10"/>
      <c r="BB448" s="10"/>
      <c r="BC448" s="10"/>
      <c r="BD448" s="10"/>
    </row>
    <row r="449" spans="1:56" ht="15" customHeight="1" x14ac:dyDescent="0.2">
      <c r="A449" s="1"/>
      <c r="B449" s="107" t="s">
        <v>200</v>
      </c>
      <c r="C449" s="97"/>
      <c r="D449" s="97"/>
      <c r="E449" s="97"/>
      <c r="F449" s="97"/>
      <c r="G449" s="97"/>
      <c r="H449" s="97"/>
      <c r="I449" s="97"/>
      <c r="J449" s="97"/>
      <c r="K449" s="97"/>
      <c r="L449" s="97"/>
      <c r="M449" s="97"/>
      <c r="N449" s="97"/>
      <c r="O449" s="97"/>
      <c r="P449" s="10"/>
      <c r="Q449" s="189">
        <v>97</v>
      </c>
      <c r="R449" s="190"/>
      <c r="S449" s="190"/>
      <c r="T449" s="191"/>
      <c r="U449" s="192" t="s">
        <v>101</v>
      </c>
      <c r="V449" s="100"/>
      <c r="W449" s="10"/>
      <c r="X449" s="126">
        <f>IF(Q449=0,0,((Q449/32)*175))</f>
        <v>530.46875</v>
      </c>
      <c r="Y449" s="127"/>
      <c r="Z449" s="127"/>
      <c r="AA449" s="127"/>
      <c r="AB449" s="127"/>
      <c r="AC449" s="128"/>
      <c r="AD449" s="97" t="s">
        <v>102</v>
      </c>
      <c r="AE449" s="97"/>
      <c r="AF449" s="10"/>
      <c r="AG449" s="10"/>
      <c r="AH449" s="10"/>
      <c r="AI449" s="10"/>
      <c r="AJ449" s="10"/>
      <c r="AK449" s="10"/>
      <c r="AL449" s="10"/>
      <c r="AM449" s="10"/>
      <c r="AN449" s="10"/>
      <c r="AO449" s="10"/>
      <c r="AP449" s="10"/>
      <c r="AQ449" s="10"/>
      <c r="AR449" s="10"/>
      <c r="AS449" s="10"/>
      <c r="AT449" s="10"/>
      <c r="AU449" s="10"/>
      <c r="AV449" s="10"/>
      <c r="AW449" s="10"/>
      <c r="AX449" s="10"/>
      <c r="AY449" s="10"/>
      <c r="AZ449" s="10"/>
      <c r="BA449" s="10"/>
      <c r="BB449" s="10"/>
      <c r="BC449" s="10"/>
      <c r="BD449" s="10"/>
    </row>
    <row r="450" spans="1:56" ht="2.25" customHeight="1" x14ac:dyDescent="0.2">
      <c r="A450" s="1"/>
      <c r="B450" s="11"/>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c r="AR450" s="10"/>
      <c r="AS450" s="10"/>
      <c r="AT450" s="10"/>
      <c r="AU450" s="10"/>
      <c r="AV450" s="10"/>
      <c r="AW450" s="10"/>
      <c r="AX450" s="10"/>
      <c r="AY450" s="10"/>
      <c r="AZ450" s="10"/>
      <c r="BA450" s="10"/>
      <c r="BB450" s="10"/>
      <c r="BC450" s="10"/>
      <c r="BD450" s="10"/>
    </row>
    <row r="451" spans="1:56" ht="15" customHeight="1" x14ac:dyDescent="0.2">
      <c r="A451" s="1"/>
      <c r="B451" s="107" t="s">
        <v>201</v>
      </c>
      <c r="C451" s="97"/>
      <c r="D451" s="97"/>
      <c r="E451" s="97"/>
      <c r="F451" s="97"/>
      <c r="G451" s="97"/>
      <c r="H451" s="97"/>
      <c r="I451" s="97"/>
      <c r="J451" s="97"/>
      <c r="K451" s="97"/>
      <c r="L451" s="97"/>
      <c r="M451" s="97"/>
      <c r="N451" s="97"/>
      <c r="O451" s="97"/>
      <c r="P451" s="10"/>
      <c r="Q451" s="189"/>
      <c r="R451" s="190"/>
      <c r="S451" s="190"/>
      <c r="T451" s="191"/>
      <c r="U451" s="192" t="s">
        <v>101</v>
      </c>
      <c r="V451" s="100"/>
      <c r="W451" s="10"/>
      <c r="X451" s="126">
        <f>IF(Q451=0,0,((Q451/32)*175))</f>
        <v>0</v>
      </c>
      <c r="Y451" s="127"/>
      <c r="Z451" s="127"/>
      <c r="AA451" s="127"/>
      <c r="AB451" s="127"/>
      <c r="AC451" s="128"/>
      <c r="AD451" s="97" t="s">
        <v>102</v>
      </c>
      <c r="AE451" s="97"/>
      <c r="AF451" s="10"/>
      <c r="AG451" s="10"/>
      <c r="AH451" s="10"/>
      <c r="AI451" s="10"/>
      <c r="AJ451" s="10"/>
      <c r="AK451" s="10"/>
      <c r="AL451" s="10"/>
      <c r="AM451" s="10"/>
      <c r="AN451" s="10"/>
      <c r="AO451" s="10"/>
      <c r="AP451" s="10"/>
      <c r="AQ451" s="10"/>
      <c r="AR451" s="10"/>
      <c r="AS451" s="10"/>
      <c r="AT451" s="10"/>
      <c r="AU451" s="10"/>
      <c r="AV451" s="10"/>
      <c r="AW451" s="10"/>
      <c r="AX451" s="10"/>
      <c r="AY451" s="10"/>
      <c r="AZ451" s="10"/>
      <c r="BA451" s="10"/>
      <c r="BB451" s="10"/>
      <c r="BC451" s="10"/>
      <c r="BD451" s="10"/>
    </row>
    <row r="452" spans="1:56" ht="2.25" customHeight="1" x14ac:dyDescent="0.2">
      <c r="A452" s="1"/>
      <c r="B452" s="11"/>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c r="AR452" s="10"/>
      <c r="AS452" s="10"/>
      <c r="AT452" s="10"/>
      <c r="AU452" s="10"/>
      <c r="AV452" s="10"/>
      <c r="AW452" s="10"/>
      <c r="AX452" s="10"/>
      <c r="AY452" s="10"/>
      <c r="AZ452" s="10"/>
      <c r="BA452" s="10"/>
      <c r="BB452" s="10"/>
      <c r="BC452" s="10"/>
      <c r="BD452" s="10"/>
    </row>
    <row r="453" spans="1:56" ht="15" customHeight="1" x14ac:dyDescent="0.2">
      <c r="A453" s="1"/>
      <c r="B453" s="107" t="s">
        <v>103</v>
      </c>
      <c r="C453" s="97"/>
      <c r="D453" s="97"/>
      <c r="E453" s="97"/>
      <c r="F453" s="97"/>
      <c r="G453" s="97"/>
      <c r="H453" s="97"/>
      <c r="I453" s="97"/>
      <c r="J453" s="97"/>
      <c r="K453" s="97"/>
      <c r="L453" s="97"/>
      <c r="M453" s="97"/>
      <c r="N453" s="97"/>
      <c r="O453" s="97"/>
      <c r="P453" s="10"/>
      <c r="Q453" s="10"/>
      <c r="R453" s="10"/>
      <c r="S453" s="10"/>
      <c r="T453" s="10"/>
      <c r="U453" s="10"/>
      <c r="V453" s="10"/>
      <c r="W453" s="10"/>
      <c r="X453" s="126">
        <f>SUM(X395,X397,X399,X401,X403,X405,X407,X409,X411,X413,X415,X417,X419,X421,X423,X425,X427,X429,X431,X433,X436,X439,X441,X443,X445,X447,X449,X451)</f>
        <v>2266.71875</v>
      </c>
      <c r="Y453" s="127"/>
      <c r="Z453" s="127"/>
      <c r="AA453" s="127"/>
      <c r="AB453" s="127"/>
      <c r="AC453" s="128"/>
      <c r="AD453" s="97" t="s">
        <v>102</v>
      </c>
      <c r="AE453" s="97"/>
      <c r="AF453" s="10"/>
      <c r="AG453" s="10"/>
      <c r="AH453" s="10"/>
      <c r="AI453" s="10"/>
      <c r="AJ453" s="10"/>
      <c r="AK453" s="10"/>
      <c r="AL453" s="10"/>
      <c r="AM453" s="10"/>
      <c r="AN453" s="10"/>
      <c r="AO453" s="10"/>
      <c r="AP453" s="10"/>
      <c r="AQ453" s="10"/>
      <c r="AR453" s="10"/>
      <c r="AS453" s="10"/>
      <c r="AT453" s="10"/>
      <c r="AU453" s="10"/>
      <c r="AV453" s="10"/>
      <c r="AW453" s="10"/>
      <c r="AX453" s="10"/>
      <c r="AY453" s="10"/>
      <c r="AZ453" s="10"/>
      <c r="BA453" s="10"/>
      <c r="BB453" s="10"/>
      <c r="BC453" s="10"/>
      <c r="BD453" s="10"/>
    </row>
    <row r="454" spans="1:56" ht="15" customHeight="1" x14ac:dyDescent="0.2">
      <c r="A454" s="1"/>
      <c r="B454" s="11"/>
      <c r="C454" s="10"/>
      <c r="D454" s="10"/>
      <c r="E454" s="10"/>
      <c r="F454" s="10"/>
      <c r="G454" s="10"/>
      <c r="H454" s="10"/>
      <c r="I454" s="10"/>
      <c r="J454" s="10"/>
      <c r="K454" s="10"/>
      <c r="L454" s="10"/>
      <c r="M454" s="10"/>
      <c r="N454" s="10"/>
      <c r="O454" s="10"/>
      <c r="P454" s="10"/>
      <c r="Q454" s="10"/>
      <c r="R454" s="10"/>
      <c r="S454" s="10"/>
      <c r="T454" s="10"/>
      <c r="U454" s="10"/>
      <c r="V454" s="10"/>
      <c r="W454" s="10"/>
      <c r="X454" s="2"/>
      <c r="Y454" s="2"/>
      <c r="Z454" s="2"/>
      <c r="AA454" s="2"/>
      <c r="AB454" s="2"/>
      <c r="AC454" s="2"/>
      <c r="AD454" s="10"/>
      <c r="AE454" s="10"/>
      <c r="AF454" s="10"/>
      <c r="AG454" s="10"/>
      <c r="AH454" s="10"/>
      <c r="AI454" s="10"/>
      <c r="AJ454" s="10"/>
      <c r="AK454" s="10"/>
      <c r="AL454" s="10"/>
      <c r="AM454" s="10"/>
      <c r="AN454" s="10"/>
      <c r="AO454" s="10"/>
      <c r="AP454" s="10"/>
      <c r="AQ454" s="10"/>
      <c r="AR454" s="10"/>
      <c r="AS454" s="10"/>
      <c r="AT454" s="10"/>
      <c r="AU454" s="10"/>
      <c r="AV454" s="10"/>
      <c r="AW454" s="10"/>
      <c r="AX454" s="10"/>
      <c r="AY454" s="10"/>
      <c r="AZ454" s="10"/>
      <c r="BA454" s="10"/>
      <c r="BB454" s="10"/>
      <c r="BC454" s="10"/>
      <c r="BD454" s="10"/>
    </row>
    <row r="455" spans="1:56" ht="15" customHeight="1" x14ac:dyDescent="0.2">
      <c r="A455" s="1">
        <v>43</v>
      </c>
      <c r="B455" s="104" t="s">
        <v>202</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4"/>
      <c r="AL455" s="104"/>
      <c r="AM455" s="104"/>
      <c r="AN455" s="104"/>
      <c r="AO455" s="104"/>
      <c r="AP455" s="104"/>
      <c r="AQ455" s="10">
        <f>Q459*3.2</f>
        <v>243.20000000000002</v>
      </c>
      <c r="AR455" s="10"/>
      <c r="AS455" s="10"/>
      <c r="AT455" s="10"/>
      <c r="AU455" s="10"/>
      <c r="AV455" s="10"/>
      <c r="AW455" s="10"/>
      <c r="AX455" s="10"/>
      <c r="AY455" s="10"/>
      <c r="AZ455" s="10"/>
      <c r="BA455" s="10"/>
      <c r="BB455" s="10"/>
      <c r="BC455" s="10"/>
      <c r="BD455" s="10"/>
    </row>
    <row r="456" spans="1:56" ht="2.25" customHeight="1" x14ac:dyDescent="0.2">
      <c r="A456" s="1"/>
      <c r="B456" s="182"/>
      <c r="C456" s="182"/>
      <c r="D456" s="182"/>
      <c r="E456" s="182"/>
      <c r="F456" s="182"/>
      <c r="G456" s="182"/>
      <c r="H456" s="182"/>
      <c r="I456" s="182"/>
      <c r="J456" s="182"/>
      <c r="K456" s="182"/>
      <c r="L456" s="182"/>
      <c r="M456" s="182"/>
      <c r="N456" s="182"/>
      <c r="O456" s="182"/>
      <c r="P456" s="182"/>
      <c r="Q456" s="182"/>
      <c r="R456" s="182"/>
      <c r="S456" s="182"/>
      <c r="T456" s="182"/>
      <c r="U456" s="182"/>
      <c r="V456" s="182"/>
      <c r="W456" s="182"/>
      <c r="X456" s="182"/>
      <c r="Y456" s="182"/>
      <c r="Z456" s="182"/>
      <c r="AA456" s="182"/>
      <c r="AB456" s="182"/>
      <c r="AC456" s="182"/>
      <c r="AD456" s="182"/>
      <c r="AE456" s="182"/>
      <c r="AF456" s="182"/>
      <c r="AG456" s="182"/>
      <c r="AH456" s="182"/>
      <c r="AI456" s="182"/>
      <c r="AJ456" s="182"/>
      <c r="AK456" s="182"/>
      <c r="AL456" s="182"/>
      <c r="AM456" s="182"/>
      <c r="AN456" s="182"/>
      <c r="AO456" s="182"/>
      <c r="AP456" s="182"/>
      <c r="AQ456" s="10"/>
      <c r="AR456" s="10"/>
      <c r="AS456" s="10"/>
      <c r="AT456" s="10"/>
      <c r="AU456" s="10"/>
      <c r="AV456" s="10"/>
      <c r="AW456" s="10"/>
      <c r="AX456" s="10"/>
      <c r="AY456" s="10"/>
      <c r="AZ456" s="10"/>
      <c r="BA456" s="10"/>
      <c r="BB456" s="10"/>
      <c r="BC456" s="10"/>
      <c r="BD456" s="10"/>
    </row>
    <row r="457" spans="1:56" ht="2.25" customHeight="1" x14ac:dyDescent="0.2">
      <c r="A457" s="1"/>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c r="AI457" s="12"/>
      <c r="AJ457" s="12"/>
      <c r="AK457" s="12"/>
      <c r="AL457" s="12"/>
      <c r="AM457" s="12"/>
      <c r="AN457" s="12"/>
      <c r="AO457" s="12"/>
      <c r="AP457" s="12"/>
      <c r="AQ457" s="10"/>
      <c r="AR457" s="10"/>
      <c r="AS457" s="10"/>
      <c r="AT457" s="10"/>
      <c r="AU457" s="10"/>
      <c r="AV457" s="10"/>
      <c r="AW457" s="10"/>
      <c r="AX457" s="10"/>
      <c r="AY457" s="10"/>
      <c r="AZ457" s="10"/>
      <c r="BA457" s="10"/>
      <c r="BB457" s="10"/>
      <c r="BC457" s="10"/>
      <c r="BD457" s="10"/>
    </row>
    <row r="458" spans="1:56" ht="15" customHeight="1" x14ac:dyDescent="0.2">
      <c r="A458" s="1"/>
      <c r="B458" s="107" t="s">
        <v>203</v>
      </c>
      <c r="C458" s="97"/>
      <c r="D458" s="97"/>
      <c r="E458" s="97"/>
      <c r="F458" s="97"/>
      <c r="G458" s="97"/>
      <c r="H458" s="97"/>
      <c r="I458" s="97"/>
      <c r="J458" s="97"/>
      <c r="K458" s="97"/>
      <c r="L458" s="97"/>
      <c r="M458" s="97"/>
      <c r="N458" s="97"/>
      <c r="O458" s="97"/>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f>IF(AND(Q459=0,Q461=0),0,IF(Q461&gt;0,0,230))</f>
        <v>0</v>
      </c>
      <c r="AR458" s="10"/>
      <c r="AS458" s="10"/>
      <c r="AT458" s="10"/>
      <c r="AU458" s="10"/>
      <c r="AV458" s="10"/>
      <c r="AW458" s="10"/>
      <c r="AX458" s="10"/>
      <c r="AY458" s="10"/>
      <c r="AZ458" s="10"/>
      <c r="BA458" s="10"/>
      <c r="BB458" s="10"/>
      <c r="BC458" s="10"/>
      <c r="BD458" s="10"/>
    </row>
    <row r="459" spans="1:56" ht="15" customHeight="1" x14ac:dyDescent="0.2">
      <c r="A459" s="1"/>
      <c r="B459" s="97"/>
      <c r="C459" s="97"/>
      <c r="D459" s="97"/>
      <c r="E459" s="97"/>
      <c r="F459" s="97"/>
      <c r="G459" s="97"/>
      <c r="H459" s="97"/>
      <c r="I459" s="97"/>
      <c r="J459" s="97"/>
      <c r="K459" s="97"/>
      <c r="L459" s="97"/>
      <c r="M459" s="97"/>
      <c r="N459" s="97"/>
      <c r="O459" s="97"/>
      <c r="P459" s="10"/>
      <c r="Q459" s="189">
        <v>76</v>
      </c>
      <c r="R459" s="190"/>
      <c r="S459" s="190"/>
      <c r="T459" s="191"/>
      <c r="U459" s="192" t="s">
        <v>104</v>
      </c>
      <c r="V459" s="100"/>
      <c r="W459" s="10"/>
      <c r="X459" s="126">
        <f>SUM(AQ455,AQ458)</f>
        <v>243.20000000000002</v>
      </c>
      <c r="Y459" s="127"/>
      <c r="Z459" s="127"/>
      <c r="AA459" s="127"/>
      <c r="AB459" s="127"/>
      <c r="AC459" s="128"/>
      <c r="AD459" s="97" t="s">
        <v>102</v>
      </c>
      <c r="AE459" s="97"/>
      <c r="AF459" s="10"/>
      <c r="AG459" s="10"/>
      <c r="AH459" s="10"/>
      <c r="AI459" s="10"/>
      <c r="AJ459" s="10"/>
      <c r="AK459" s="10"/>
      <c r="AL459" s="10"/>
      <c r="AM459" s="10"/>
      <c r="AN459" s="10"/>
      <c r="AO459" s="10"/>
      <c r="AP459" s="10"/>
      <c r="AQ459" s="10"/>
      <c r="AR459" s="10"/>
      <c r="AS459" s="10"/>
      <c r="AT459" s="10"/>
      <c r="AU459" s="10"/>
      <c r="AV459" s="10"/>
      <c r="AW459" s="10"/>
      <c r="AX459" s="10"/>
      <c r="AY459" s="10"/>
      <c r="AZ459" s="10"/>
      <c r="BA459" s="10"/>
      <c r="BB459" s="10"/>
      <c r="BC459" s="10"/>
      <c r="BD459" s="10"/>
    </row>
    <row r="460" spans="1:56" ht="2.25" customHeight="1" x14ac:dyDescent="0.2">
      <c r="A460" s="1"/>
      <c r="B460" s="11"/>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c r="AR460" s="10"/>
      <c r="AS460" s="10"/>
      <c r="AT460" s="10"/>
      <c r="AU460" s="10"/>
      <c r="AV460" s="10"/>
      <c r="AW460" s="10"/>
      <c r="AX460" s="10"/>
      <c r="AY460" s="10"/>
      <c r="AZ460" s="10"/>
      <c r="BA460" s="10"/>
      <c r="BB460" s="10"/>
      <c r="BC460" s="10"/>
      <c r="BD460" s="10"/>
    </row>
    <row r="461" spans="1:56" ht="15" customHeight="1" x14ac:dyDescent="0.2">
      <c r="A461" s="1"/>
      <c r="B461" s="107" t="s">
        <v>204</v>
      </c>
      <c r="C461" s="97"/>
      <c r="D461" s="97"/>
      <c r="E461" s="97"/>
      <c r="F461" s="97"/>
      <c r="G461" s="97"/>
      <c r="H461" s="97"/>
      <c r="I461" s="97"/>
      <c r="J461" s="97"/>
      <c r="K461" s="97"/>
      <c r="L461" s="97"/>
      <c r="M461" s="97"/>
      <c r="N461" s="97"/>
      <c r="O461" s="97"/>
      <c r="P461" s="10"/>
      <c r="Q461" s="189">
        <v>32</v>
      </c>
      <c r="R461" s="190"/>
      <c r="S461" s="190"/>
      <c r="T461" s="191"/>
      <c r="U461" s="192" t="s">
        <v>104</v>
      </c>
      <c r="V461" s="100"/>
      <c r="W461" s="10"/>
      <c r="X461" s="126">
        <f>SUM(AQ461,AQ463)</f>
        <v>916</v>
      </c>
      <c r="Y461" s="127"/>
      <c r="Z461" s="127"/>
      <c r="AA461" s="127"/>
      <c r="AB461" s="127"/>
      <c r="AC461" s="128"/>
      <c r="AD461" s="97" t="s">
        <v>102</v>
      </c>
      <c r="AE461" s="97"/>
      <c r="AF461" s="10"/>
      <c r="AG461" s="10"/>
      <c r="AH461" s="10"/>
      <c r="AI461" s="10"/>
      <c r="AJ461" s="10"/>
      <c r="AK461" s="10"/>
      <c r="AL461" s="10"/>
      <c r="AM461" s="10"/>
      <c r="AN461" s="10"/>
      <c r="AO461" s="10"/>
      <c r="AP461" s="10"/>
      <c r="AQ461" s="10">
        <f>Q461*18</f>
        <v>576</v>
      </c>
      <c r="AR461" s="10"/>
      <c r="AS461" s="10"/>
      <c r="AT461" s="10"/>
      <c r="AU461" s="10"/>
      <c r="AV461" s="10"/>
      <c r="AW461" s="10"/>
      <c r="AX461" s="10"/>
      <c r="AY461" s="10"/>
      <c r="AZ461" s="10"/>
      <c r="BA461" s="10"/>
      <c r="BB461" s="10"/>
      <c r="BC461" s="10"/>
      <c r="BD461" s="10"/>
    </row>
    <row r="462" spans="1:56" ht="2.25" customHeight="1" x14ac:dyDescent="0.2">
      <c r="A462" s="1"/>
      <c r="B462" s="11"/>
      <c r="C462" s="10"/>
      <c r="D462" s="10"/>
      <c r="E462" s="10"/>
      <c r="F462" s="10"/>
      <c r="G462" s="10"/>
      <c r="H462" s="10"/>
      <c r="I462" s="10"/>
      <c r="J462" s="10"/>
      <c r="K462" s="10"/>
      <c r="L462" s="10"/>
      <c r="M462" s="10"/>
      <c r="N462" s="10"/>
      <c r="O462" s="10"/>
      <c r="P462" s="10"/>
      <c r="Q462" s="10"/>
      <c r="R462" s="10"/>
      <c r="S462" s="10"/>
      <c r="T462" s="10"/>
      <c r="U462" s="10"/>
      <c r="V462" s="10"/>
      <c r="W462" s="10"/>
      <c r="X462" s="2"/>
      <c r="Y462" s="2"/>
      <c r="Z462" s="2"/>
      <c r="AA462" s="2"/>
      <c r="AB462" s="2"/>
      <c r="AC462" s="2"/>
      <c r="AD462" s="10"/>
      <c r="AE462" s="10"/>
      <c r="AF462" s="10"/>
      <c r="AG462" s="10"/>
      <c r="AH462" s="10"/>
      <c r="AI462" s="10"/>
      <c r="AJ462" s="10"/>
      <c r="AK462" s="10"/>
      <c r="AL462" s="10"/>
      <c r="AM462" s="10"/>
      <c r="AN462" s="10"/>
      <c r="AO462" s="10"/>
      <c r="AP462" s="10"/>
      <c r="AQ462" s="10"/>
      <c r="AR462" s="10"/>
      <c r="AS462" s="10"/>
      <c r="AT462" s="10"/>
      <c r="AU462" s="10"/>
      <c r="AV462" s="10"/>
      <c r="AW462" s="10"/>
      <c r="AX462" s="10"/>
      <c r="AY462" s="10"/>
      <c r="AZ462" s="10"/>
      <c r="BA462" s="10"/>
      <c r="BB462" s="10"/>
      <c r="BC462" s="10"/>
      <c r="BD462" s="10"/>
    </row>
    <row r="463" spans="1:56" ht="15" customHeight="1" x14ac:dyDescent="0.2">
      <c r="A463" s="1"/>
      <c r="B463" s="107" t="s">
        <v>105</v>
      </c>
      <c r="C463" s="97"/>
      <c r="D463" s="97"/>
      <c r="E463" s="97"/>
      <c r="F463" s="97"/>
      <c r="G463" s="97"/>
      <c r="H463" s="97"/>
      <c r="I463" s="97"/>
      <c r="J463" s="97"/>
      <c r="K463" s="97"/>
      <c r="L463" s="97"/>
      <c r="M463" s="97"/>
      <c r="N463" s="97"/>
      <c r="O463" s="97"/>
      <c r="P463" s="10"/>
      <c r="Q463" s="10"/>
      <c r="R463" s="10"/>
      <c r="S463" s="10"/>
      <c r="T463" s="10"/>
      <c r="U463" s="10"/>
      <c r="V463" s="10"/>
      <c r="W463" s="10"/>
      <c r="X463" s="126">
        <f>SUM(X459,X461)</f>
        <v>1159.2</v>
      </c>
      <c r="Y463" s="127"/>
      <c r="Z463" s="127"/>
      <c r="AA463" s="127"/>
      <c r="AB463" s="127"/>
      <c r="AC463" s="128"/>
      <c r="AD463" s="97" t="s">
        <v>102</v>
      </c>
      <c r="AE463" s="97"/>
      <c r="AF463" s="10"/>
      <c r="AG463" s="10"/>
      <c r="AH463" s="10"/>
      <c r="AI463" s="10"/>
      <c r="AJ463" s="10"/>
      <c r="AK463" s="10"/>
      <c r="AL463" s="10"/>
      <c r="AM463" s="10"/>
      <c r="AN463" s="10"/>
      <c r="AO463" s="10"/>
      <c r="AP463" s="10"/>
      <c r="AQ463" s="10">
        <f>IF(AND(Q459&gt;=0,Q461=0),0,340)</f>
        <v>340</v>
      </c>
      <c r="AR463" s="10"/>
      <c r="AS463" s="10"/>
      <c r="AT463" s="10"/>
      <c r="AU463" s="10"/>
      <c r="AV463" s="10"/>
      <c r="AW463" s="10"/>
      <c r="AX463" s="10"/>
      <c r="AY463" s="10"/>
      <c r="AZ463" s="10"/>
      <c r="BA463" s="10"/>
      <c r="BB463" s="10"/>
      <c r="BC463" s="10"/>
      <c r="BD463" s="10"/>
    </row>
    <row r="464" spans="1:56" ht="2.25" customHeight="1" x14ac:dyDescent="0.2">
      <c r="A464" s="1"/>
      <c r="B464" s="11"/>
      <c r="C464" s="10"/>
      <c r="D464" s="10"/>
      <c r="E464" s="10"/>
      <c r="F464" s="10"/>
      <c r="G464" s="10"/>
      <c r="H464" s="10"/>
      <c r="I464" s="10"/>
      <c r="J464" s="10"/>
      <c r="K464" s="10"/>
      <c r="L464" s="10"/>
      <c r="M464" s="10"/>
      <c r="N464" s="10"/>
      <c r="O464" s="10"/>
      <c r="P464" s="10"/>
      <c r="Q464" s="10"/>
      <c r="R464" s="10"/>
      <c r="S464" s="10"/>
      <c r="T464" s="10"/>
      <c r="U464" s="10"/>
      <c r="V464" s="10"/>
      <c r="W464" s="10"/>
      <c r="X464" s="3"/>
      <c r="Y464" s="3"/>
      <c r="Z464" s="3"/>
      <c r="AA464" s="3"/>
      <c r="AB464" s="3"/>
      <c r="AC464" s="3"/>
      <c r="AD464" s="10"/>
      <c r="AE464" s="10"/>
      <c r="AF464" s="10"/>
      <c r="AG464" s="10"/>
      <c r="AH464" s="10"/>
      <c r="AI464" s="10"/>
      <c r="AJ464" s="10"/>
      <c r="AK464" s="10"/>
      <c r="AL464" s="10"/>
      <c r="AM464" s="10"/>
      <c r="AN464" s="10"/>
      <c r="AO464" s="10"/>
      <c r="AP464" s="10"/>
      <c r="AQ464" s="10"/>
      <c r="AR464" s="10"/>
      <c r="AS464" s="10"/>
      <c r="AT464" s="10"/>
      <c r="AU464" s="10"/>
      <c r="AV464" s="10"/>
      <c r="AW464" s="10"/>
      <c r="AX464" s="10"/>
      <c r="AY464" s="10"/>
      <c r="AZ464" s="10"/>
      <c r="BA464" s="10"/>
      <c r="BB464" s="10"/>
      <c r="BC464" s="10"/>
      <c r="BD464" s="10"/>
    </row>
    <row r="465" spans="1:56" ht="15" customHeight="1" x14ac:dyDescent="0.2">
      <c r="A465" s="107"/>
      <c r="B465" s="107"/>
      <c r="C465" s="107"/>
      <c r="D465" s="107"/>
      <c r="E465" s="107"/>
      <c r="F465" s="107"/>
      <c r="G465" s="107"/>
      <c r="H465" s="107"/>
      <c r="I465" s="107"/>
      <c r="J465" s="107"/>
      <c r="K465" s="107"/>
      <c r="L465" s="107"/>
      <c r="M465" s="107"/>
      <c r="N465" s="107"/>
      <c r="O465" s="107"/>
      <c r="P465" s="107"/>
      <c r="Q465" s="107"/>
      <c r="R465" s="107"/>
      <c r="S465" s="107"/>
      <c r="T465" s="107"/>
      <c r="U465" s="107"/>
      <c r="V465" s="107"/>
      <c r="W465" s="107"/>
      <c r="X465" s="107"/>
      <c r="Y465" s="107"/>
      <c r="Z465" s="107"/>
      <c r="AA465" s="107"/>
      <c r="AB465" s="107"/>
      <c r="AC465" s="107"/>
      <c r="AD465" s="107"/>
      <c r="AE465" s="107"/>
      <c r="AF465" s="107"/>
      <c r="AG465" s="107"/>
      <c r="AH465" s="107"/>
      <c r="AI465" s="107"/>
      <c r="AJ465" s="107"/>
      <c r="AK465" s="107"/>
      <c r="AL465" s="107"/>
      <c r="AM465" s="107"/>
      <c r="AN465" s="107"/>
      <c r="AO465" s="107"/>
      <c r="AP465" s="107"/>
      <c r="AQ465" s="10"/>
      <c r="AR465" s="10"/>
      <c r="AS465" s="10"/>
      <c r="AT465" s="10"/>
      <c r="AU465" s="10"/>
      <c r="AV465" s="10"/>
      <c r="AW465" s="10"/>
      <c r="AX465" s="10"/>
      <c r="AY465" s="10"/>
      <c r="AZ465" s="10"/>
      <c r="BA465" s="10"/>
      <c r="BB465" s="10"/>
      <c r="BC465" s="10"/>
      <c r="BD465" s="10"/>
    </row>
    <row r="466" spans="1:56" ht="15" customHeight="1" x14ac:dyDescent="0.2">
      <c r="A466" s="1">
        <v>44</v>
      </c>
      <c r="B466" s="99" t="s">
        <v>205</v>
      </c>
      <c r="C466" s="99"/>
      <c r="D466" s="99"/>
      <c r="E466" s="99"/>
      <c r="F466" s="99"/>
      <c r="G466" s="99"/>
      <c r="H466" s="99"/>
      <c r="I466" s="99"/>
      <c r="J466" s="99"/>
      <c r="K466" s="99"/>
      <c r="L466" s="99"/>
      <c r="M466" s="99"/>
      <c r="N466" s="99"/>
      <c r="O466" s="99"/>
      <c r="P466" s="99"/>
      <c r="Q466" s="99"/>
      <c r="R466" s="99"/>
      <c r="S466" s="99"/>
      <c r="T466" s="99"/>
      <c r="U466" s="99"/>
      <c r="V466" s="99"/>
      <c r="W466" s="99"/>
      <c r="X466" s="99"/>
      <c r="Y466" s="99"/>
      <c r="Z466" s="99"/>
      <c r="AA466" s="99"/>
      <c r="AB466" s="99"/>
      <c r="AC466" s="99"/>
      <c r="AD466" s="99"/>
      <c r="AE466" s="99"/>
      <c r="AF466" s="99"/>
      <c r="AG466" s="99"/>
      <c r="AH466" s="99"/>
      <c r="AI466" s="99"/>
      <c r="AJ466" s="99"/>
      <c r="AK466" s="99"/>
      <c r="AL466" s="99"/>
      <c r="AM466" s="99"/>
      <c r="AN466" s="99"/>
      <c r="AO466" s="99"/>
      <c r="AP466" s="99"/>
      <c r="AQ466" s="10"/>
      <c r="AR466" s="10"/>
      <c r="AS466" s="10"/>
      <c r="AT466" s="10"/>
      <c r="AU466" s="10"/>
      <c r="AV466" s="10"/>
      <c r="AW466" s="10"/>
      <c r="AX466" s="10"/>
      <c r="AY466" s="10"/>
      <c r="AZ466" s="10"/>
      <c r="BA466" s="10"/>
      <c r="BB466" s="10"/>
      <c r="BC466" s="10"/>
      <c r="BD466" s="10"/>
    </row>
    <row r="467" spans="1:56" ht="15" customHeight="1" x14ac:dyDescent="0.2">
      <c r="A467" s="1"/>
      <c r="B467" s="99"/>
      <c r="C467" s="99"/>
      <c r="D467" s="99"/>
      <c r="E467" s="99"/>
      <c r="F467" s="99"/>
      <c r="G467" s="99"/>
      <c r="H467" s="99"/>
      <c r="I467" s="99"/>
      <c r="J467" s="99"/>
      <c r="K467" s="99"/>
      <c r="L467" s="99"/>
      <c r="M467" s="99"/>
      <c r="N467" s="99"/>
      <c r="O467" s="99"/>
      <c r="P467" s="99"/>
      <c r="Q467" s="99"/>
      <c r="R467" s="99"/>
      <c r="S467" s="99"/>
      <c r="T467" s="99"/>
      <c r="U467" s="99"/>
      <c r="V467" s="99"/>
      <c r="W467" s="99"/>
      <c r="X467" s="99"/>
      <c r="Y467" s="99"/>
      <c r="Z467" s="99"/>
      <c r="AA467" s="99"/>
      <c r="AB467" s="99"/>
      <c r="AC467" s="99"/>
      <c r="AD467" s="99"/>
      <c r="AE467" s="99"/>
      <c r="AF467" s="99"/>
      <c r="AG467" s="99"/>
      <c r="AH467" s="99"/>
      <c r="AI467" s="99"/>
      <c r="AJ467" s="99"/>
      <c r="AK467" s="99"/>
      <c r="AL467" s="99"/>
      <c r="AM467" s="99"/>
      <c r="AN467" s="99"/>
      <c r="AO467" s="99"/>
      <c r="AP467" s="99"/>
      <c r="AQ467" s="10"/>
      <c r="AR467" s="10"/>
      <c r="AS467" s="10"/>
      <c r="AT467" s="10"/>
      <c r="AU467" s="10"/>
      <c r="AV467" s="10"/>
      <c r="AW467" s="10"/>
      <c r="AX467" s="10"/>
      <c r="AY467" s="10"/>
      <c r="AZ467" s="10"/>
      <c r="BA467" s="10"/>
      <c r="BB467" s="10"/>
      <c r="BC467" s="10"/>
      <c r="BD467" s="10"/>
    </row>
    <row r="468" spans="1:56" ht="2.25" customHeight="1" x14ac:dyDescent="0.2">
      <c r="A468" s="1"/>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c r="AH468" s="12"/>
      <c r="AI468" s="12"/>
      <c r="AJ468" s="12"/>
      <c r="AK468" s="12"/>
      <c r="AL468" s="12"/>
      <c r="AM468" s="12"/>
      <c r="AN468" s="12"/>
      <c r="AO468" s="12"/>
      <c r="AP468" s="12"/>
      <c r="AQ468" s="10"/>
      <c r="AR468" s="10"/>
      <c r="AS468" s="10"/>
      <c r="AT468" s="10"/>
      <c r="AU468" s="10"/>
      <c r="AV468" s="10"/>
      <c r="AW468" s="10"/>
      <c r="AX468" s="10"/>
      <c r="AY468" s="10"/>
      <c r="AZ468" s="10"/>
      <c r="BA468" s="10"/>
      <c r="BB468" s="10"/>
      <c r="BC468" s="10"/>
      <c r="BD468" s="10"/>
    </row>
    <row r="469" spans="1:56" ht="15" customHeight="1" x14ac:dyDescent="0.2">
      <c r="A469" s="1"/>
      <c r="B469" s="107" t="s">
        <v>203</v>
      </c>
      <c r="C469" s="97"/>
      <c r="D469" s="97"/>
      <c r="E469" s="97"/>
      <c r="F469" s="97"/>
      <c r="G469" s="97"/>
      <c r="H469" s="97"/>
      <c r="I469" s="97"/>
      <c r="J469" s="97"/>
      <c r="K469" s="97"/>
      <c r="L469" s="97"/>
      <c r="M469" s="97"/>
      <c r="N469" s="97"/>
      <c r="O469" s="97"/>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c r="AR469" s="10"/>
      <c r="AS469" s="10"/>
      <c r="AT469" s="10"/>
      <c r="AU469" s="10"/>
      <c r="AV469" s="10"/>
      <c r="AW469" s="10"/>
      <c r="AX469" s="10"/>
      <c r="AY469" s="10"/>
      <c r="AZ469" s="10"/>
      <c r="BA469" s="10"/>
      <c r="BB469" s="10"/>
      <c r="BC469" s="10"/>
      <c r="BD469" s="10"/>
    </row>
    <row r="470" spans="1:56" ht="15" customHeight="1" x14ac:dyDescent="0.2">
      <c r="A470" s="1"/>
      <c r="B470" s="97"/>
      <c r="C470" s="97"/>
      <c r="D470" s="97"/>
      <c r="E470" s="97"/>
      <c r="F470" s="97"/>
      <c r="G470" s="97"/>
      <c r="H470" s="97"/>
      <c r="I470" s="97"/>
      <c r="J470" s="97"/>
      <c r="K470" s="97"/>
      <c r="L470" s="97"/>
      <c r="M470" s="97"/>
      <c r="N470" s="97"/>
      <c r="O470" s="97"/>
      <c r="P470" s="10"/>
      <c r="Q470" s="189">
        <v>68</v>
      </c>
      <c r="R470" s="190"/>
      <c r="S470" s="190"/>
      <c r="T470" s="191"/>
      <c r="U470" s="192" t="s">
        <v>104</v>
      </c>
      <c r="V470" s="100"/>
      <c r="W470" s="10"/>
      <c r="X470" s="126">
        <f>IF(Q470&gt;0,120,0)</f>
        <v>120</v>
      </c>
      <c r="Y470" s="127"/>
      <c r="Z470" s="127"/>
      <c r="AA470" s="127"/>
      <c r="AB470" s="127"/>
      <c r="AC470" s="128"/>
      <c r="AD470" s="97" t="s">
        <v>102</v>
      </c>
      <c r="AE470" s="97"/>
      <c r="AF470" s="10"/>
      <c r="AG470" s="10"/>
      <c r="AH470" s="10"/>
      <c r="AI470" s="10"/>
      <c r="AJ470" s="10"/>
      <c r="AK470" s="10"/>
      <c r="AL470" s="10"/>
      <c r="AM470" s="10"/>
      <c r="AN470" s="10"/>
      <c r="AO470" s="10"/>
      <c r="AP470" s="10"/>
      <c r="AQ470" s="10"/>
      <c r="AR470" s="10"/>
      <c r="AS470" s="10"/>
      <c r="AT470" s="10"/>
      <c r="AU470" s="10"/>
      <c r="AV470" s="10"/>
      <c r="AW470" s="10"/>
      <c r="AX470" s="10"/>
      <c r="AY470" s="10"/>
      <c r="AZ470" s="10"/>
      <c r="BA470" s="10"/>
      <c r="BB470" s="10"/>
      <c r="BC470" s="10"/>
      <c r="BD470" s="10"/>
    </row>
    <row r="471" spans="1:56" ht="2.25" customHeight="1" x14ac:dyDescent="0.2">
      <c r="A471" s="1"/>
      <c r="B471" s="11"/>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c r="AR471" s="10"/>
      <c r="AS471" s="10"/>
      <c r="AT471" s="10"/>
      <c r="AU471" s="10"/>
      <c r="AV471" s="10"/>
      <c r="AW471" s="10"/>
      <c r="AX471" s="10"/>
      <c r="AY471" s="10"/>
      <c r="AZ471" s="10"/>
      <c r="BA471" s="10"/>
      <c r="BB471" s="10"/>
      <c r="BC471" s="10"/>
      <c r="BD471" s="10"/>
    </row>
    <row r="472" spans="1:56" ht="15" customHeight="1" x14ac:dyDescent="0.2">
      <c r="A472" s="1"/>
      <c r="B472" s="107" t="s">
        <v>204</v>
      </c>
      <c r="C472" s="97"/>
      <c r="D472" s="97"/>
      <c r="E472" s="97"/>
      <c r="F472" s="97"/>
      <c r="G472" s="97"/>
      <c r="H472" s="97"/>
      <c r="I472" s="97"/>
      <c r="J472" s="97"/>
      <c r="K472" s="97"/>
      <c r="L472" s="97"/>
      <c r="M472" s="97"/>
      <c r="N472" s="97"/>
      <c r="O472" s="97"/>
      <c r="P472" s="10"/>
      <c r="Q472" s="189">
        <v>24</v>
      </c>
      <c r="R472" s="190"/>
      <c r="S472" s="190"/>
      <c r="T472" s="191"/>
      <c r="U472" s="192" t="s">
        <v>104</v>
      </c>
      <c r="V472" s="100"/>
      <c r="W472" s="10"/>
      <c r="X472" s="126">
        <f>IF(Q472&gt;0,190,0)</f>
        <v>190</v>
      </c>
      <c r="Y472" s="127"/>
      <c r="Z472" s="127"/>
      <c r="AA472" s="127"/>
      <c r="AB472" s="127"/>
      <c r="AC472" s="128"/>
      <c r="AD472" s="97" t="s">
        <v>102</v>
      </c>
      <c r="AE472" s="97"/>
      <c r="AF472" s="10"/>
      <c r="AG472" s="10"/>
      <c r="AH472" s="10"/>
      <c r="AI472" s="10"/>
      <c r="AJ472" s="10"/>
      <c r="AK472" s="10"/>
      <c r="AL472" s="10"/>
      <c r="AM472" s="10"/>
      <c r="AN472" s="10"/>
      <c r="AO472" s="10"/>
      <c r="AP472" s="10"/>
      <c r="AQ472" s="10"/>
      <c r="AR472" s="10"/>
      <c r="AS472" s="10"/>
      <c r="AT472" s="10"/>
      <c r="AU472" s="10"/>
      <c r="AV472" s="10"/>
      <c r="AW472" s="10"/>
      <c r="AX472" s="10"/>
      <c r="AY472" s="10"/>
      <c r="AZ472" s="10"/>
      <c r="BA472" s="10"/>
      <c r="BB472" s="10"/>
      <c r="BC472" s="10"/>
      <c r="BD472" s="10"/>
    </row>
    <row r="473" spans="1:56" ht="2.25" customHeight="1" x14ac:dyDescent="0.2">
      <c r="A473" s="1"/>
      <c r="B473" s="11"/>
      <c r="C473" s="10"/>
      <c r="D473" s="10"/>
      <c r="E473" s="10"/>
      <c r="F473" s="10"/>
      <c r="G473" s="10"/>
      <c r="H473" s="10"/>
      <c r="I473" s="10"/>
      <c r="J473" s="10"/>
      <c r="K473" s="10"/>
      <c r="L473" s="10"/>
      <c r="M473" s="10"/>
      <c r="N473" s="10"/>
      <c r="O473" s="10"/>
      <c r="P473" s="10"/>
      <c r="Q473" s="4"/>
      <c r="R473" s="4"/>
      <c r="S473" s="4"/>
      <c r="T473" s="4"/>
      <c r="U473" s="259"/>
      <c r="V473" s="259"/>
      <c r="W473" s="10"/>
      <c r="X473" s="2"/>
      <c r="Y473" s="2"/>
      <c r="Z473" s="2"/>
      <c r="AA473" s="2"/>
      <c r="AB473" s="2"/>
      <c r="AC473" s="2"/>
      <c r="AD473" s="10"/>
      <c r="AE473" s="10"/>
      <c r="AF473" s="10"/>
      <c r="AG473" s="10"/>
      <c r="AH473" s="10"/>
      <c r="AI473" s="10"/>
      <c r="AJ473" s="10"/>
      <c r="AK473" s="10"/>
      <c r="AL473" s="10"/>
      <c r="AM473" s="10"/>
      <c r="AN473" s="10"/>
      <c r="AO473" s="10"/>
      <c r="AP473" s="10"/>
      <c r="AQ473" s="10"/>
      <c r="AR473" s="10"/>
      <c r="AS473" s="10"/>
      <c r="AT473" s="10"/>
      <c r="AU473" s="10"/>
      <c r="AV473" s="10"/>
      <c r="AW473" s="10"/>
      <c r="AX473" s="10"/>
      <c r="AY473" s="10"/>
      <c r="AZ473" s="10"/>
      <c r="BA473" s="10"/>
      <c r="BB473" s="10"/>
      <c r="BC473" s="10"/>
      <c r="BD473" s="10"/>
    </row>
    <row r="474" spans="1:56" ht="15" customHeight="1" x14ac:dyDescent="0.2">
      <c r="A474" s="1"/>
      <c r="B474" s="107" t="s">
        <v>103</v>
      </c>
      <c r="C474" s="97"/>
      <c r="D474" s="97"/>
      <c r="E474" s="97"/>
      <c r="F474" s="97"/>
      <c r="G474" s="97"/>
      <c r="H474" s="97"/>
      <c r="I474" s="97"/>
      <c r="J474" s="97"/>
      <c r="K474" s="97"/>
      <c r="L474" s="97"/>
      <c r="M474" s="97"/>
      <c r="N474" s="97"/>
      <c r="O474" s="97"/>
      <c r="P474" s="10"/>
      <c r="Q474" s="4"/>
      <c r="R474" s="4"/>
      <c r="S474" s="4"/>
      <c r="T474" s="4"/>
      <c r="U474" s="23"/>
      <c r="V474" s="23"/>
      <c r="W474" s="10"/>
      <c r="X474" s="126">
        <f>SUM(X470,X472)</f>
        <v>310</v>
      </c>
      <c r="Y474" s="127"/>
      <c r="Z474" s="127"/>
      <c r="AA474" s="127"/>
      <c r="AB474" s="127"/>
      <c r="AC474" s="128"/>
      <c r="AD474" s="97" t="s">
        <v>102</v>
      </c>
      <c r="AE474" s="97"/>
      <c r="AF474" s="10"/>
      <c r="AG474" s="10"/>
      <c r="AH474" s="10"/>
      <c r="AI474" s="10"/>
      <c r="AJ474" s="10"/>
      <c r="AK474" s="10"/>
      <c r="AL474" s="10"/>
      <c r="AM474" s="10"/>
      <c r="AN474" s="10"/>
      <c r="AO474" s="10"/>
      <c r="AP474" s="10"/>
      <c r="AQ474" s="10"/>
      <c r="AR474" s="10"/>
      <c r="AS474" s="10"/>
      <c r="AT474" s="10"/>
      <c r="AU474" s="10"/>
      <c r="AV474" s="10"/>
      <c r="AW474" s="10"/>
      <c r="AX474" s="10"/>
      <c r="AY474" s="10"/>
      <c r="AZ474" s="10"/>
      <c r="BA474" s="10"/>
      <c r="BB474" s="10"/>
      <c r="BC474" s="10"/>
      <c r="BD474" s="10"/>
    </row>
    <row r="475" spans="1:56" ht="15" customHeight="1" x14ac:dyDescent="0.2">
      <c r="A475" s="1"/>
      <c r="B475" s="11"/>
      <c r="C475" s="10"/>
      <c r="D475" s="10"/>
      <c r="E475" s="10"/>
      <c r="F475" s="10"/>
      <c r="G475" s="10"/>
      <c r="H475" s="10"/>
      <c r="I475" s="10"/>
      <c r="J475" s="10"/>
      <c r="K475" s="10"/>
      <c r="L475" s="10"/>
      <c r="M475" s="10"/>
      <c r="N475" s="10"/>
      <c r="O475" s="10"/>
      <c r="P475" s="10"/>
      <c r="Q475" s="4"/>
      <c r="R475" s="4"/>
      <c r="S475" s="4"/>
      <c r="T475" s="4"/>
      <c r="U475" s="16"/>
      <c r="V475" s="16"/>
      <c r="W475" s="10"/>
      <c r="X475" s="2"/>
      <c r="Y475" s="2"/>
      <c r="Z475" s="2"/>
      <c r="AA475" s="2"/>
      <c r="AB475" s="2"/>
      <c r="AC475" s="2"/>
      <c r="AD475" s="10"/>
      <c r="AE475" s="10"/>
      <c r="AF475" s="10"/>
      <c r="AG475" s="10"/>
      <c r="AH475" s="10"/>
      <c r="AI475" s="10"/>
      <c r="AJ475" s="10"/>
      <c r="AK475" s="10"/>
      <c r="AL475" s="10"/>
      <c r="AM475" s="10"/>
      <c r="AN475" s="10"/>
      <c r="AO475" s="10"/>
      <c r="AP475" s="10"/>
      <c r="AQ475" s="10"/>
      <c r="AR475" s="10"/>
      <c r="AS475" s="10"/>
      <c r="AT475" s="10"/>
      <c r="AU475" s="10"/>
      <c r="AV475" s="10"/>
      <c r="AW475" s="10"/>
      <c r="AX475" s="10"/>
      <c r="AY475" s="10"/>
      <c r="AZ475" s="10"/>
      <c r="BA475" s="10"/>
      <c r="BB475" s="10"/>
      <c r="BC475" s="10"/>
      <c r="BD475" s="10"/>
    </row>
    <row r="476" spans="1:56" ht="15" customHeight="1" x14ac:dyDescent="0.2">
      <c r="A476" s="1">
        <v>45</v>
      </c>
      <c r="B476" s="132" t="s">
        <v>266</v>
      </c>
      <c r="C476" s="132"/>
      <c r="D476" s="132"/>
      <c r="E476" s="132"/>
      <c r="F476" s="132"/>
      <c r="G476" s="132"/>
      <c r="H476" s="132"/>
      <c r="I476" s="132"/>
      <c r="J476" s="132"/>
      <c r="K476" s="132"/>
      <c r="L476" s="132"/>
      <c r="M476" s="132"/>
      <c r="N476" s="132"/>
      <c r="O476" s="132"/>
      <c r="P476" s="132"/>
      <c r="Q476" s="132"/>
      <c r="R476" s="132"/>
      <c r="S476" s="132"/>
      <c r="T476" s="132"/>
      <c r="U476" s="132"/>
      <c r="V476" s="132"/>
      <c r="W476" s="132"/>
      <c r="X476" s="132"/>
      <c r="Y476" s="132"/>
      <c r="Z476" s="132"/>
      <c r="AA476" s="132"/>
      <c r="AB476" s="132"/>
      <c r="AC476" s="132"/>
      <c r="AD476" s="132"/>
      <c r="AE476" s="132"/>
      <c r="AF476" s="132"/>
      <c r="AG476" s="132"/>
      <c r="AH476" s="132"/>
      <c r="AI476" s="132"/>
      <c r="AJ476" s="132"/>
      <c r="AK476" s="132"/>
      <c r="AL476" s="132"/>
      <c r="AM476" s="132"/>
      <c r="AN476" s="132"/>
      <c r="AO476" s="132"/>
      <c r="AP476" s="132"/>
      <c r="AQ476" s="10"/>
      <c r="AR476" s="10"/>
      <c r="AS476" s="10"/>
      <c r="AT476" s="10"/>
      <c r="AU476" s="10"/>
      <c r="AV476" s="10"/>
      <c r="AW476" s="10"/>
      <c r="AX476" s="10"/>
      <c r="AY476" s="10"/>
      <c r="AZ476" s="10"/>
      <c r="BA476" s="10"/>
      <c r="BB476" s="10"/>
      <c r="BC476" s="10"/>
      <c r="BD476" s="10"/>
    </row>
    <row r="477" spans="1:56" ht="15" customHeight="1" x14ac:dyDescent="0.2">
      <c r="A477" s="1"/>
      <c r="B477" s="100"/>
      <c r="C477" s="100"/>
      <c r="D477" s="100"/>
      <c r="E477" s="100"/>
      <c r="F477" s="100"/>
      <c r="G477" s="100"/>
      <c r="H477" s="100"/>
      <c r="I477" s="100"/>
      <c r="J477" s="100"/>
      <c r="K477" s="100"/>
      <c r="L477" s="100"/>
      <c r="M477" s="100"/>
      <c r="N477" s="100"/>
      <c r="O477" s="100"/>
      <c r="P477" s="100"/>
      <c r="Q477" s="100"/>
      <c r="R477" s="100"/>
      <c r="S477" s="100"/>
      <c r="T477" s="100"/>
      <c r="U477" s="100"/>
      <c r="V477" s="100"/>
      <c r="W477" s="100"/>
      <c r="X477" s="100"/>
      <c r="Y477" s="100"/>
      <c r="Z477" s="100"/>
      <c r="AA477" s="100"/>
      <c r="AB477" s="100"/>
      <c r="AC477" s="100"/>
      <c r="AD477" s="100"/>
      <c r="AE477" s="100"/>
      <c r="AF477" s="100"/>
      <c r="AG477" s="100"/>
      <c r="AH477" s="100"/>
      <c r="AI477" s="100"/>
      <c r="AJ477" s="100"/>
      <c r="AK477" s="100"/>
      <c r="AL477" s="100"/>
      <c r="AM477" s="100"/>
      <c r="AN477" s="100"/>
      <c r="AO477" s="100"/>
      <c r="AP477" s="100"/>
      <c r="AQ477" s="10"/>
      <c r="AR477" s="10"/>
      <c r="AS477" s="10"/>
      <c r="AT477" s="10"/>
      <c r="AU477" s="10"/>
      <c r="AV477" s="10"/>
      <c r="AW477" s="10"/>
      <c r="AX477" s="10"/>
      <c r="AY477" s="10"/>
      <c r="AZ477" s="10"/>
      <c r="BA477" s="10"/>
      <c r="BB477" s="10"/>
      <c r="BC477" s="10"/>
      <c r="BD477" s="10"/>
    </row>
    <row r="478" spans="1:56" ht="15" customHeight="1" x14ac:dyDescent="0.2">
      <c r="A478" s="1"/>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c r="AR478" s="10"/>
      <c r="AS478" s="10"/>
      <c r="AT478" s="10"/>
      <c r="AU478" s="10"/>
      <c r="AV478" s="10"/>
      <c r="AW478" s="10"/>
      <c r="AX478" s="10"/>
      <c r="AY478" s="10"/>
      <c r="AZ478" s="10"/>
      <c r="BA478" s="10"/>
      <c r="BB478" s="10"/>
      <c r="BC478" s="10"/>
      <c r="BD478" s="10"/>
    </row>
    <row r="479" spans="1:56" ht="15" customHeight="1" x14ac:dyDescent="0.2">
      <c r="A479" s="1"/>
      <c r="B479" s="185" t="s">
        <v>106</v>
      </c>
      <c r="C479" s="91"/>
      <c r="D479" s="91"/>
      <c r="E479" s="91"/>
      <c r="F479" s="91"/>
      <c r="G479" s="91"/>
      <c r="H479" s="91"/>
      <c r="I479" s="91"/>
      <c r="J479" s="91"/>
      <c r="K479" s="91"/>
      <c r="L479" s="91"/>
      <c r="M479" s="91"/>
      <c r="N479" s="91"/>
      <c r="O479" s="91"/>
      <c r="P479" s="91"/>
      <c r="Q479" s="91"/>
      <c r="R479" s="91"/>
      <c r="S479" s="91"/>
      <c r="T479" s="91"/>
      <c r="U479" s="91"/>
      <c r="V479" s="91"/>
      <c r="W479" s="91"/>
      <c r="X479" s="91"/>
      <c r="Y479" s="91"/>
      <c r="Z479" s="91"/>
      <c r="AA479" s="91"/>
      <c r="AB479" s="91"/>
      <c r="AC479" s="91"/>
      <c r="AD479" s="91"/>
      <c r="AE479" s="91"/>
      <c r="AF479" s="91"/>
      <c r="AG479" s="91"/>
      <c r="AH479" s="91"/>
      <c r="AI479" s="91"/>
      <c r="AJ479" s="91"/>
      <c r="AK479" s="91"/>
      <c r="AL479" s="91"/>
      <c r="AM479" s="91"/>
      <c r="AN479" s="91"/>
      <c r="AO479" s="91"/>
      <c r="AP479" s="91"/>
      <c r="AQ479" s="10"/>
      <c r="AR479" s="10"/>
      <c r="AS479" s="10"/>
      <c r="AT479" s="10"/>
      <c r="AU479" s="10"/>
      <c r="AV479" s="10"/>
      <c r="AW479" s="10"/>
      <c r="AX479" s="10"/>
      <c r="AY479" s="10"/>
      <c r="AZ479" s="10"/>
      <c r="BA479" s="10"/>
      <c r="BB479" s="10"/>
      <c r="BC479" s="10"/>
      <c r="BD479" s="10"/>
    </row>
    <row r="480" spans="1:56" ht="15" customHeight="1" x14ac:dyDescent="0.2">
      <c r="A480" s="1"/>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c r="AR480" s="10"/>
      <c r="AS480" s="10"/>
      <c r="AT480" s="10"/>
      <c r="AU480" s="10"/>
      <c r="AV480" s="10"/>
      <c r="AW480" s="10"/>
      <c r="AX480" s="10"/>
      <c r="AY480" s="10"/>
      <c r="AZ480" s="10"/>
      <c r="BA480" s="10"/>
      <c r="BB480" s="10"/>
      <c r="BC480" s="10"/>
      <c r="BD480" s="10"/>
    </row>
    <row r="481" spans="1:56" ht="15" customHeight="1" x14ac:dyDescent="0.2">
      <c r="A481" s="1"/>
      <c r="B481" s="107" t="s">
        <v>107</v>
      </c>
      <c r="C481" s="97"/>
      <c r="D481" s="97"/>
      <c r="E481" s="97"/>
      <c r="F481" s="97"/>
      <c r="G481" s="97"/>
      <c r="H481" s="97"/>
      <c r="I481" s="97"/>
      <c r="J481" s="97"/>
      <c r="K481" s="97"/>
      <c r="L481" s="97"/>
      <c r="M481" s="97"/>
      <c r="N481" s="97"/>
      <c r="O481" s="97"/>
      <c r="P481" s="10"/>
      <c r="Q481" s="126">
        <f>SUM(AQ481,AQ483)</f>
        <v>7460</v>
      </c>
      <c r="R481" s="127"/>
      <c r="S481" s="127"/>
      <c r="T481" s="127"/>
      <c r="U481" s="127"/>
      <c r="V481" s="128"/>
      <c r="W481" s="97" t="s">
        <v>102</v>
      </c>
      <c r="X481" s="97"/>
      <c r="Y481" s="10"/>
      <c r="Z481" s="10"/>
      <c r="AA481" s="10"/>
      <c r="AB481" s="10"/>
      <c r="AC481" s="10"/>
      <c r="AD481" s="10"/>
      <c r="AE481" s="10"/>
      <c r="AF481" s="10"/>
      <c r="AG481" s="10"/>
      <c r="AH481" s="10"/>
      <c r="AI481" s="10"/>
      <c r="AJ481" s="10"/>
      <c r="AK481" s="10"/>
      <c r="AL481" s="10"/>
      <c r="AM481" s="10"/>
      <c r="AN481" s="10"/>
      <c r="AO481" s="10"/>
      <c r="AP481" s="10"/>
      <c r="AQ481" s="10">
        <f>IF(AQ368=0,0,IF(AQ368&lt;76,(AQ368*25),IF(AQ368&lt;151,(1875+(15*(AQ368-75))),IF(AQ368&lt;251,(3000+(10*(AQ368-150))),IF(AQ368&lt;351,(4000+(9*(AQ368-250))),(4900+(8*(AQ368-350))))))))</f>
        <v>2910</v>
      </c>
      <c r="AR481" s="10"/>
      <c r="AS481" s="10"/>
      <c r="AT481" s="10"/>
      <c r="AU481" s="10"/>
      <c r="AV481" s="10"/>
      <c r="AW481" s="10"/>
      <c r="AX481" s="10"/>
      <c r="AY481" s="10"/>
      <c r="AZ481" s="10"/>
      <c r="BA481" s="10"/>
      <c r="BB481" s="10"/>
      <c r="BC481" s="10"/>
      <c r="BD481" s="10"/>
    </row>
    <row r="482" spans="1:56" ht="2.25" customHeight="1" x14ac:dyDescent="0.2">
      <c r="A482" s="1"/>
      <c r="B482" s="10"/>
      <c r="C482" s="10"/>
      <c r="D482" s="10"/>
      <c r="E482" s="10"/>
      <c r="F482" s="10"/>
      <c r="G482" s="10"/>
      <c r="H482" s="10"/>
      <c r="I482" s="10"/>
      <c r="J482" s="10"/>
      <c r="K482" s="10"/>
      <c r="L482" s="10"/>
      <c r="M482" s="10"/>
      <c r="N482" s="9"/>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c r="AR482" s="10"/>
      <c r="AS482" s="10"/>
      <c r="AT482" s="10"/>
      <c r="AU482" s="10"/>
      <c r="AV482" s="10"/>
      <c r="AW482" s="10"/>
      <c r="AX482" s="10"/>
      <c r="AY482" s="10"/>
      <c r="AZ482" s="10"/>
      <c r="BA482" s="10"/>
      <c r="BB482" s="10"/>
      <c r="BC482" s="10"/>
      <c r="BD482" s="10"/>
    </row>
    <row r="483" spans="1:56" ht="15" customHeight="1" x14ac:dyDescent="0.2">
      <c r="A483" s="1"/>
      <c r="B483" s="107" t="s">
        <v>267</v>
      </c>
      <c r="C483" s="97"/>
      <c r="D483" s="97"/>
      <c r="E483" s="97"/>
      <c r="F483" s="97"/>
      <c r="G483" s="97"/>
      <c r="H483" s="97"/>
      <c r="I483" s="97"/>
      <c r="J483" s="97"/>
      <c r="K483" s="97"/>
      <c r="L483" s="97"/>
      <c r="M483" s="97"/>
      <c r="N483" s="97"/>
      <c r="O483" s="97"/>
      <c r="P483" s="10"/>
      <c r="Q483" s="126">
        <f>X453</f>
        <v>2266.71875</v>
      </c>
      <c r="R483" s="127"/>
      <c r="S483" s="127"/>
      <c r="T483" s="127"/>
      <c r="U483" s="127"/>
      <c r="V483" s="128"/>
      <c r="W483" s="97" t="s">
        <v>102</v>
      </c>
      <c r="X483" s="97"/>
      <c r="Y483" s="10"/>
      <c r="Z483" s="10"/>
      <c r="AA483" s="10"/>
      <c r="AB483" s="10"/>
      <c r="AC483" s="10"/>
      <c r="AD483" s="10"/>
      <c r="AE483" s="10"/>
      <c r="AF483" s="10"/>
      <c r="AG483" s="10"/>
      <c r="AH483" s="10"/>
      <c r="AI483" s="10"/>
      <c r="AJ483" s="10"/>
      <c r="AK483" s="10"/>
      <c r="AL483" s="10"/>
      <c r="AM483" s="10"/>
      <c r="AN483" s="10"/>
      <c r="AO483" s="10"/>
      <c r="AP483" s="10"/>
      <c r="AQ483" s="10">
        <f>IF(Q372=0,0,IF(Q372&lt;76,((Q372*25)*1.3),IF(Q372&lt;151,((1875+(15*(Q372-75)))*1.3),IF(Q372&lt;251,((3000+(10*(Q372-150)))*1.3),IF(Q372&lt;351,((4000+(9*(Q372-250)))*1.3),((4900+(8*(Q372-350)))*1.3))))))</f>
        <v>4550</v>
      </c>
      <c r="AR483" s="10"/>
      <c r="AS483" s="10"/>
      <c r="AT483" s="10"/>
      <c r="AU483" s="10"/>
      <c r="AV483" s="10"/>
      <c r="AW483" s="10"/>
      <c r="AX483" s="10"/>
      <c r="AY483" s="10"/>
      <c r="AZ483" s="10"/>
      <c r="BA483" s="10"/>
      <c r="BB483" s="10"/>
      <c r="BC483" s="10"/>
      <c r="BD483" s="10"/>
    </row>
    <row r="484" spans="1:56" ht="2.25" customHeight="1" x14ac:dyDescent="0.2">
      <c r="A484" s="1"/>
      <c r="B484" s="10"/>
      <c r="C484" s="10"/>
      <c r="D484" s="10"/>
      <c r="E484" s="10"/>
      <c r="F484" s="10"/>
      <c r="G484" s="10"/>
      <c r="H484" s="10"/>
      <c r="I484" s="10"/>
      <c r="J484" s="10"/>
      <c r="K484" s="10"/>
      <c r="L484" s="10"/>
      <c r="M484" s="10"/>
      <c r="N484" s="9"/>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c r="AR484" s="10"/>
      <c r="AS484" s="10"/>
      <c r="AT484" s="10"/>
      <c r="AU484" s="10"/>
      <c r="AV484" s="10"/>
      <c r="AW484" s="10"/>
      <c r="AX484" s="10"/>
      <c r="AY484" s="10"/>
      <c r="AZ484" s="10"/>
      <c r="BA484" s="10"/>
      <c r="BB484" s="10"/>
      <c r="BC484" s="10"/>
      <c r="BD484" s="10"/>
    </row>
    <row r="485" spans="1:56" ht="2.25" customHeight="1" x14ac:dyDescent="0.2">
      <c r="A485" s="1"/>
      <c r="B485" s="186" t="s">
        <v>268</v>
      </c>
      <c r="C485" s="186"/>
      <c r="D485" s="186"/>
      <c r="E485" s="186"/>
      <c r="F485" s="186"/>
      <c r="G485" s="186"/>
      <c r="H485" s="186"/>
      <c r="I485" s="186"/>
      <c r="J485" s="186"/>
      <c r="K485" s="186"/>
      <c r="L485" s="186"/>
      <c r="M485" s="186"/>
      <c r="N485" s="186"/>
      <c r="O485" s="186"/>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c r="AR485" s="10"/>
      <c r="AS485" s="10"/>
      <c r="AT485" s="10"/>
      <c r="AU485" s="10"/>
      <c r="AV485" s="10"/>
      <c r="AW485" s="10"/>
      <c r="AX485" s="10"/>
      <c r="AY485" s="10"/>
      <c r="AZ485" s="10"/>
      <c r="BA485" s="10"/>
      <c r="BB485" s="10"/>
      <c r="BC485" s="10"/>
      <c r="BD485" s="10"/>
    </row>
    <row r="486" spans="1:56" ht="15" customHeight="1" x14ac:dyDescent="0.2">
      <c r="A486" s="1"/>
      <c r="B486" s="186"/>
      <c r="C486" s="186"/>
      <c r="D486" s="186"/>
      <c r="E486" s="186"/>
      <c r="F486" s="186"/>
      <c r="G486" s="186"/>
      <c r="H486" s="186"/>
      <c r="I486" s="186"/>
      <c r="J486" s="186"/>
      <c r="K486" s="186"/>
      <c r="L486" s="186"/>
      <c r="M486" s="186"/>
      <c r="N486" s="186"/>
      <c r="O486" s="186"/>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c r="AR486" s="10"/>
      <c r="AS486" s="10"/>
      <c r="AT486" s="10"/>
      <c r="AU486" s="10"/>
      <c r="AV486" s="10"/>
      <c r="AW486" s="10"/>
      <c r="AX486" s="10"/>
      <c r="AY486" s="10"/>
      <c r="AZ486" s="10"/>
      <c r="BA486" s="10"/>
      <c r="BB486" s="10"/>
      <c r="BC486" s="10"/>
      <c r="BD486" s="10"/>
    </row>
    <row r="487" spans="1:56" ht="15" customHeight="1" x14ac:dyDescent="0.2">
      <c r="A487" s="1"/>
      <c r="B487" s="186"/>
      <c r="C487" s="186"/>
      <c r="D487" s="186"/>
      <c r="E487" s="186"/>
      <c r="F487" s="186"/>
      <c r="G487" s="186"/>
      <c r="H487" s="186"/>
      <c r="I487" s="186"/>
      <c r="J487" s="186"/>
      <c r="K487" s="186"/>
      <c r="L487" s="186"/>
      <c r="M487" s="186"/>
      <c r="N487" s="186"/>
      <c r="O487" s="186"/>
      <c r="P487" s="10"/>
      <c r="Q487" s="126">
        <f>X463</f>
        <v>1159.2</v>
      </c>
      <c r="R487" s="127"/>
      <c r="S487" s="127"/>
      <c r="T487" s="127"/>
      <c r="U487" s="127"/>
      <c r="V487" s="128"/>
      <c r="W487" s="97" t="s">
        <v>102</v>
      </c>
      <c r="X487" s="97"/>
      <c r="Y487" s="10"/>
      <c r="Z487" s="10"/>
      <c r="AA487" s="10"/>
      <c r="AB487" s="10"/>
      <c r="AC487" s="10"/>
      <c r="AD487" s="10"/>
      <c r="AE487" s="10"/>
      <c r="AF487" s="10"/>
      <c r="AG487" s="10"/>
      <c r="AH487" s="10"/>
      <c r="AI487" s="10"/>
      <c r="AJ487" s="10"/>
      <c r="AK487" s="10"/>
      <c r="AL487" s="10"/>
      <c r="AM487" s="10"/>
      <c r="AN487" s="10"/>
      <c r="AO487" s="10"/>
      <c r="AP487" s="10"/>
      <c r="AQ487" s="10"/>
      <c r="AR487" s="10"/>
      <c r="AS487" s="10"/>
      <c r="AT487" s="10"/>
      <c r="AU487" s="10"/>
      <c r="AV487" s="10"/>
      <c r="AW487" s="10"/>
      <c r="AX487" s="10"/>
      <c r="AY487" s="10"/>
      <c r="AZ487" s="10"/>
      <c r="BA487" s="10"/>
      <c r="BB487" s="10"/>
      <c r="BC487" s="10"/>
      <c r="BD487" s="10"/>
    </row>
    <row r="488" spans="1:56" ht="2.25" customHeight="1" x14ac:dyDescent="0.2">
      <c r="A488" s="1"/>
      <c r="B488" s="11"/>
      <c r="C488" s="10"/>
      <c r="D488" s="10"/>
      <c r="E488" s="10"/>
      <c r="F488" s="10"/>
      <c r="G488" s="10"/>
      <c r="H488" s="10"/>
      <c r="I488" s="10"/>
      <c r="J488" s="10"/>
      <c r="K488" s="10"/>
      <c r="L488" s="10"/>
      <c r="M488" s="10"/>
      <c r="N488" s="10"/>
      <c r="O488" s="10"/>
      <c r="P488" s="10"/>
      <c r="Q488" s="2"/>
      <c r="R488" s="2"/>
      <c r="S488" s="2"/>
      <c r="T488" s="2"/>
      <c r="U488" s="2"/>
      <c r="V488" s="2"/>
      <c r="W488" s="10"/>
      <c r="X488" s="10"/>
      <c r="Y488" s="10"/>
      <c r="Z488" s="10"/>
      <c r="AA488" s="10"/>
      <c r="AB488" s="10"/>
      <c r="AC488" s="10"/>
      <c r="AD488" s="10"/>
      <c r="AE488" s="10"/>
      <c r="AF488" s="10"/>
      <c r="AG488" s="10"/>
      <c r="AH488" s="10"/>
      <c r="AI488" s="10"/>
      <c r="AJ488" s="10"/>
      <c r="AK488" s="10"/>
      <c r="AL488" s="10"/>
      <c r="AM488" s="10"/>
      <c r="AN488" s="10"/>
      <c r="AO488" s="10"/>
      <c r="AP488" s="10"/>
      <c r="AQ488" s="10"/>
      <c r="AR488" s="10"/>
      <c r="AS488" s="10"/>
      <c r="AT488" s="10"/>
      <c r="AU488" s="10"/>
      <c r="AV488" s="10"/>
      <c r="AW488" s="10"/>
      <c r="AX488" s="10"/>
      <c r="AY488" s="10"/>
      <c r="AZ488" s="10"/>
      <c r="BA488" s="10"/>
      <c r="BB488" s="10"/>
      <c r="BC488" s="10"/>
      <c r="BD488" s="10"/>
    </row>
    <row r="489" spans="1:56" ht="15" customHeight="1" x14ac:dyDescent="0.2">
      <c r="A489" s="1"/>
      <c r="B489" s="186" t="s">
        <v>269</v>
      </c>
      <c r="C489" s="187"/>
      <c r="D489" s="187"/>
      <c r="E489" s="187"/>
      <c r="F489" s="187"/>
      <c r="G489" s="187"/>
      <c r="H489" s="187"/>
      <c r="I489" s="187"/>
      <c r="J489" s="187"/>
      <c r="K489" s="187"/>
      <c r="L489" s="187"/>
      <c r="M489" s="187"/>
      <c r="N489" s="187"/>
      <c r="O489" s="187"/>
      <c r="P489" s="10"/>
      <c r="Q489" s="2"/>
      <c r="R489" s="2"/>
      <c r="S489" s="2"/>
      <c r="T489" s="2"/>
      <c r="U489" s="2"/>
      <c r="V489" s="2"/>
      <c r="W489" s="10"/>
      <c r="X489" s="10"/>
      <c r="Y489" s="10"/>
      <c r="Z489" s="10"/>
      <c r="AA489" s="10"/>
      <c r="AB489" s="10"/>
      <c r="AC489" s="10"/>
      <c r="AD489" s="10"/>
      <c r="AE489" s="10"/>
      <c r="AF489" s="10"/>
      <c r="AG489" s="10"/>
      <c r="AH489" s="10"/>
      <c r="AI489" s="10"/>
      <c r="AJ489" s="10"/>
      <c r="AK489" s="10"/>
      <c r="AL489" s="10"/>
      <c r="AM489" s="10"/>
      <c r="AN489" s="10"/>
      <c r="AO489" s="10"/>
      <c r="AP489" s="10"/>
      <c r="AQ489" s="10"/>
      <c r="AR489" s="10"/>
      <c r="AS489" s="10"/>
      <c r="AT489" s="10"/>
      <c r="AU489" s="10"/>
      <c r="AV489" s="10"/>
      <c r="AW489" s="10"/>
      <c r="AX489" s="10"/>
      <c r="AY489" s="10"/>
      <c r="AZ489" s="10"/>
      <c r="BA489" s="10"/>
      <c r="BB489" s="10"/>
      <c r="BC489" s="10"/>
      <c r="BD489" s="10"/>
    </row>
    <row r="490" spans="1:56" ht="15" customHeight="1" x14ac:dyDescent="0.2">
      <c r="A490" s="1"/>
      <c r="B490" s="187"/>
      <c r="C490" s="187"/>
      <c r="D490" s="187"/>
      <c r="E490" s="187"/>
      <c r="F490" s="187"/>
      <c r="G490" s="187"/>
      <c r="H490" s="187"/>
      <c r="I490" s="187"/>
      <c r="J490" s="187"/>
      <c r="K490" s="187"/>
      <c r="L490" s="187"/>
      <c r="M490" s="187"/>
      <c r="N490" s="187"/>
      <c r="O490" s="187"/>
      <c r="P490" s="10"/>
      <c r="Q490" s="2"/>
      <c r="R490" s="2"/>
      <c r="S490" s="2"/>
      <c r="T490" s="2"/>
      <c r="U490" s="2"/>
      <c r="V490" s="2"/>
      <c r="W490" s="10"/>
      <c r="X490" s="10"/>
      <c r="Y490" s="10"/>
      <c r="Z490" s="10"/>
      <c r="AA490" s="10"/>
      <c r="AB490" s="10"/>
      <c r="AC490" s="10"/>
      <c r="AD490" s="10"/>
      <c r="AE490" s="10"/>
      <c r="AF490" s="10"/>
      <c r="AG490" s="10"/>
      <c r="AH490" s="10"/>
      <c r="AI490" s="10"/>
      <c r="AJ490" s="10"/>
      <c r="AK490" s="10"/>
      <c r="AL490" s="10"/>
      <c r="AM490" s="10"/>
      <c r="AN490" s="10"/>
      <c r="AO490" s="10"/>
      <c r="AP490" s="10"/>
      <c r="AQ490" s="10"/>
      <c r="AR490" s="10"/>
      <c r="AS490" s="10"/>
      <c r="AT490" s="10"/>
      <c r="AU490" s="10"/>
      <c r="AV490" s="10"/>
      <c r="AW490" s="10"/>
      <c r="AX490" s="10"/>
      <c r="AY490" s="10"/>
      <c r="AZ490" s="10"/>
      <c r="BA490" s="10"/>
      <c r="BB490" s="10"/>
      <c r="BC490" s="10"/>
      <c r="BD490" s="10"/>
    </row>
    <row r="491" spans="1:56" ht="15" customHeight="1" x14ac:dyDescent="0.2">
      <c r="A491" s="1"/>
      <c r="B491" s="187"/>
      <c r="C491" s="187"/>
      <c r="D491" s="187"/>
      <c r="E491" s="187"/>
      <c r="F491" s="187"/>
      <c r="G491" s="187"/>
      <c r="H491" s="187"/>
      <c r="I491" s="187"/>
      <c r="J491" s="187"/>
      <c r="K491" s="187"/>
      <c r="L491" s="187"/>
      <c r="M491" s="187"/>
      <c r="N491" s="187"/>
      <c r="O491" s="187"/>
      <c r="P491" s="10"/>
      <c r="Q491" s="126">
        <f>X474</f>
        <v>310</v>
      </c>
      <c r="R491" s="127"/>
      <c r="S491" s="127"/>
      <c r="T491" s="127"/>
      <c r="U491" s="127"/>
      <c r="V491" s="128"/>
      <c r="W491" s="97" t="s">
        <v>102</v>
      </c>
      <c r="X491" s="97"/>
      <c r="Y491" s="10"/>
      <c r="Z491" s="10"/>
      <c r="AA491" s="10"/>
      <c r="AB491" s="10"/>
      <c r="AC491" s="10"/>
      <c r="AD491" s="10"/>
      <c r="AE491" s="10"/>
      <c r="AF491" s="10"/>
      <c r="AG491" s="10"/>
      <c r="AH491" s="10"/>
      <c r="AI491" s="10"/>
      <c r="AJ491" s="10"/>
      <c r="AK491" s="10"/>
      <c r="AL491" s="10"/>
      <c r="AM491" s="10"/>
      <c r="AN491" s="10"/>
      <c r="AO491" s="10"/>
      <c r="AP491" s="10"/>
      <c r="AQ491" s="10"/>
      <c r="AR491" s="10"/>
      <c r="AS491" s="10"/>
      <c r="AT491" s="10"/>
      <c r="AU491" s="10"/>
      <c r="AV491" s="10"/>
      <c r="AW491" s="10"/>
      <c r="AX491" s="10"/>
      <c r="AY491" s="10"/>
      <c r="AZ491" s="10"/>
      <c r="BA491" s="10"/>
      <c r="BB491" s="10"/>
      <c r="BC491" s="10"/>
      <c r="BD491" s="10"/>
    </row>
    <row r="492" spans="1:56" ht="2.25" customHeight="1" x14ac:dyDescent="0.2">
      <c r="A492" s="1"/>
      <c r="B492" s="11"/>
      <c r="C492" s="10"/>
      <c r="D492" s="10"/>
      <c r="E492" s="10"/>
      <c r="F492" s="10"/>
      <c r="G492" s="10"/>
      <c r="H492" s="10"/>
      <c r="I492" s="10"/>
      <c r="J492" s="10"/>
      <c r="K492" s="10"/>
      <c r="L492" s="10"/>
      <c r="M492" s="10"/>
      <c r="N492" s="10"/>
      <c r="O492" s="10"/>
      <c r="P492" s="10"/>
      <c r="Q492" s="2"/>
      <c r="R492" s="2"/>
      <c r="S492" s="2"/>
      <c r="T492" s="2"/>
      <c r="U492" s="2"/>
      <c r="V492" s="2"/>
      <c r="W492" s="10"/>
      <c r="X492" s="10"/>
      <c r="Y492" s="10"/>
      <c r="Z492" s="10"/>
      <c r="AA492" s="10"/>
      <c r="AB492" s="10"/>
      <c r="AC492" s="10"/>
      <c r="AD492" s="10"/>
      <c r="AE492" s="10"/>
      <c r="AF492" s="10"/>
      <c r="AG492" s="10"/>
      <c r="AH492" s="10"/>
      <c r="AI492" s="10"/>
      <c r="AJ492" s="10"/>
      <c r="AK492" s="10"/>
      <c r="AL492" s="10"/>
      <c r="AM492" s="10"/>
      <c r="AN492" s="10"/>
      <c r="AO492" s="10"/>
      <c r="AP492" s="10"/>
      <c r="AQ492" s="10"/>
      <c r="AR492" s="10"/>
      <c r="AS492" s="10"/>
      <c r="AT492" s="10"/>
      <c r="AU492" s="10"/>
      <c r="AV492" s="10"/>
      <c r="AW492" s="10"/>
      <c r="AX492" s="10"/>
      <c r="AY492" s="10"/>
      <c r="AZ492" s="10"/>
      <c r="BA492" s="10"/>
      <c r="BB492" s="10"/>
      <c r="BC492" s="10"/>
      <c r="BD492" s="10"/>
    </row>
    <row r="493" spans="1:56" ht="15" customHeight="1" x14ac:dyDescent="0.2">
      <c r="A493" s="1"/>
      <c r="B493" s="107" t="s">
        <v>103</v>
      </c>
      <c r="C493" s="97"/>
      <c r="D493" s="97"/>
      <c r="E493" s="97"/>
      <c r="F493" s="97"/>
      <c r="G493" s="97"/>
      <c r="H493" s="97"/>
      <c r="I493" s="97"/>
      <c r="J493" s="97"/>
      <c r="K493" s="97"/>
      <c r="L493" s="97"/>
      <c r="M493" s="97"/>
      <c r="N493" s="97"/>
      <c r="O493" s="97"/>
      <c r="P493" s="10"/>
      <c r="Q493" s="126">
        <f>SUM(Q481,Q483,Q487,Q491)</f>
        <v>11195.918750000001</v>
      </c>
      <c r="R493" s="127"/>
      <c r="S493" s="127"/>
      <c r="T493" s="127"/>
      <c r="U493" s="127"/>
      <c r="V493" s="128"/>
      <c r="W493" s="97" t="s">
        <v>102</v>
      </c>
      <c r="X493" s="97"/>
      <c r="Y493" s="10"/>
      <c r="Z493" s="10"/>
      <c r="AA493" s="10"/>
      <c r="AB493" s="10"/>
      <c r="AC493" s="10"/>
      <c r="AD493" s="10"/>
      <c r="AE493" s="10"/>
      <c r="AF493" s="10"/>
      <c r="AG493" s="10"/>
      <c r="AH493" s="10"/>
      <c r="AI493" s="10"/>
      <c r="AJ493" s="10"/>
      <c r="AK493" s="10"/>
      <c r="AL493" s="10"/>
      <c r="AM493" s="10"/>
      <c r="AN493" s="10"/>
      <c r="AO493" s="10"/>
      <c r="AP493" s="10"/>
      <c r="AQ493" s="10"/>
      <c r="AR493" s="10"/>
      <c r="AS493" s="10"/>
      <c r="AT493" s="10"/>
      <c r="AU493" s="10"/>
      <c r="AV493" s="10"/>
      <c r="AW493" s="10"/>
      <c r="AX493" s="10"/>
      <c r="AY493" s="10"/>
      <c r="AZ493" s="10"/>
      <c r="BA493" s="10"/>
      <c r="BB493" s="10"/>
      <c r="BC493" s="10"/>
      <c r="BD493" s="10"/>
    </row>
    <row r="494" spans="1:56" ht="15" customHeight="1" x14ac:dyDescent="0.2">
      <c r="A494" s="1"/>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c r="AR494" s="10"/>
      <c r="AS494" s="10"/>
      <c r="AT494" s="10"/>
      <c r="AU494" s="10"/>
      <c r="AV494" s="10"/>
      <c r="AW494" s="10"/>
      <c r="AX494" s="10"/>
      <c r="AY494" s="10"/>
      <c r="AZ494" s="10"/>
      <c r="BA494" s="10"/>
      <c r="BB494" s="10"/>
      <c r="BC494" s="10"/>
      <c r="BD494" s="10"/>
    </row>
    <row r="495" spans="1:56" ht="15" customHeight="1" x14ac:dyDescent="0.2">
      <c r="A495" s="1"/>
      <c r="B495" s="185" t="s">
        <v>108</v>
      </c>
      <c r="C495" s="185"/>
      <c r="D495" s="185"/>
      <c r="E495" s="185"/>
      <c r="F495" s="185"/>
      <c r="G495" s="185"/>
      <c r="H495" s="185"/>
      <c r="I495" s="185"/>
      <c r="J495" s="185"/>
      <c r="K495" s="185"/>
      <c r="L495" s="185"/>
      <c r="M495" s="185"/>
      <c r="N495" s="185"/>
      <c r="O495" s="185"/>
      <c r="P495" s="185"/>
      <c r="Q495" s="185"/>
      <c r="R495" s="185"/>
      <c r="S495" s="185"/>
      <c r="T495" s="185"/>
      <c r="U495" s="185"/>
      <c r="V495" s="185"/>
      <c r="W495" s="185"/>
      <c r="X495" s="185"/>
      <c r="Y495" s="185"/>
      <c r="Z495" s="185"/>
      <c r="AA495" s="185"/>
      <c r="AB495" s="185"/>
      <c r="AC495" s="185"/>
      <c r="AD495" s="185"/>
      <c r="AE495" s="185"/>
      <c r="AF495" s="185"/>
      <c r="AG495" s="185"/>
      <c r="AH495" s="185"/>
      <c r="AI495" s="185"/>
      <c r="AJ495" s="185"/>
      <c r="AK495" s="185"/>
      <c r="AL495" s="185"/>
      <c r="AM495" s="185"/>
      <c r="AN495" s="185"/>
      <c r="AO495" s="185"/>
      <c r="AP495" s="91"/>
      <c r="AQ495" s="10">
        <f>IF(B388&lt;33,600,IF(B388&lt;65,805,IF(B388&lt;97,1200,IF(B388&lt;113,1400,IF(B388&lt;129,1600,IF(B388&lt;145,1800))))))</f>
        <v>600</v>
      </c>
      <c r="AR495" s="10"/>
      <c r="AS495" s="10"/>
      <c r="AT495" s="10"/>
      <c r="AU495" s="10"/>
      <c r="AV495" s="10"/>
      <c r="AW495" s="10"/>
      <c r="AX495" s="10"/>
      <c r="AY495" s="10"/>
      <c r="AZ495" s="10"/>
      <c r="BA495" s="10"/>
      <c r="BB495" s="10"/>
      <c r="BC495" s="10"/>
      <c r="BD495" s="10"/>
    </row>
    <row r="496" spans="1:56" ht="15" customHeight="1" x14ac:dyDescent="0.2">
      <c r="A496" s="1"/>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c r="AR496" s="10"/>
      <c r="AS496" s="10"/>
      <c r="AT496" s="10"/>
      <c r="AU496" s="10"/>
      <c r="AV496" s="10"/>
      <c r="AW496" s="10"/>
      <c r="AX496" s="10"/>
      <c r="AY496" s="10"/>
      <c r="AZ496" s="10"/>
      <c r="BA496" s="10"/>
      <c r="BB496" s="10"/>
      <c r="BC496" s="10"/>
      <c r="BD496" s="10"/>
    </row>
    <row r="497" spans="1:56" ht="15" customHeight="1" x14ac:dyDescent="0.2">
      <c r="A497" s="1"/>
      <c r="B497" s="126">
        <f>IF(B388=0,0,IF(B388&lt;145,AQ495,IF(B388&lt;257,AQ497)))</f>
        <v>0</v>
      </c>
      <c r="C497" s="127"/>
      <c r="D497" s="127"/>
      <c r="E497" s="127"/>
      <c r="F497" s="127"/>
      <c r="G497" s="128"/>
      <c r="H497" s="97" t="s">
        <v>102</v>
      </c>
      <c r="I497" s="97"/>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f>IF(B388&lt;161,2000,IF(B388&lt;177,2200,IF(B388&lt;193,2400,IF(B388&lt;209,2600,IF(B388&lt;225,2800,IF(B388&lt;241,3000,IF(B388&lt;257,3200)))))))</f>
        <v>2000</v>
      </c>
      <c r="AR497" s="10"/>
      <c r="AS497" s="10"/>
      <c r="AT497" s="10"/>
      <c r="AU497" s="10"/>
      <c r="AV497" s="10"/>
      <c r="AW497" s="10"/>
      <c r="AX497" s="10"/>
      <c r="AY497" s="10"/>
      <c r="AZ497" s="10"/>
      <c r="BA497" s="10"/>
      <c r="BB497" s="10"/>
      <c r="BC497" s="10"/>
      <c r="BD497" s="10"/>
    </row>
    <row r="498" spans="1:56" ht="15" customHeight="1" x14ac:dyDescent="0.2">
      <c r="A498" s="1"/>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c r="AR498" s="10"/>
      <c r="AS498" s="10"/>
      <c r="AT498" s="10"/>
      <c r="AU498" s="10"/>
      <c r="AV498" s="10"/>
      <c r="AW498" s="10"/>
      <c r="AX498" s="10"/>
      <c r="AY498" s="10"/>
      <c r="AZ498" s="10"/>
      <c r="BA498" s="10"/>
      <c r="BB498" s="10"/>
      <c r="BC498" s="10"/>
      <c r="BD498" s="10"/>
    </row>
    <row r="499" spans="1:56" ht="15" customHeight="1" x14ac:dyDescent="0.2">
      <c r="A499" s="1"/>
      <c r="B499" s="185" t="s">
        <v>109</v>
      </c>
      <c r="C499" s="185"/>
      <c r="D499" s="185"/>
      <c r="E499" s="185"/>
      <c r="F499" s="185"/>
      <c r="G499" s="185"/>
      <c r="H499" s="185"/>
      <c r="I499" s="185"/>
      <c r="J499" s="185"/>
      <c r="K499" s="185"/>
      <c r="L499" s="185"/>
      <c r="M499" s="185"/>
      <c r="N499" s="185"/>
      <c r="O499" s="185"/>
      <c r="P499" s="185"/>
      <c r="Q499" s="185"/>
      <c r="R499" s="185"/>
      <c r="S499" s="185"/>
      <c r="T499" s="185"/>
      <c r="U499" s="185"/>
      <c r="V499" s="185"/>
      <c r="W499" s="185"/>
      <c r="X499" s="185"/>
      <c r="Y499" s="185"/>
      <c r="Z499" s="185"/>
      <c r="AA499" s="185"/>
      <c r="AB499" s="185"/>
      <c r="AC499" s="185"/>
      <c r="AD499" s="185"/>
      <c r="AE499" s="185"/>
      <c r="AF499" s="185"/>
      <c r="AG499" s="185"/>
      <c r="AH499" s="185"/>
      <c r="AI499" s="185"/>
      <c r="AJ499" s="185"/>
      <c r="AK499" s="185"/>
      <c r="AL499" s="185"/>
      <c r="AM499" s="185"/>
      <c r="AN499" s="185"/>
      <c r="AO499" s="185"/>
      <c r="AP499" s="91"/>
      <c r="AQ499" s="10"/>
      <c r="AR499" s="10"/>
      <c r="AS499" s="10"/>
      <c r="AT499" s="10"/>
      <c r="AU499" s="10"/>
      <c r="AV499" s="10"/>
      <c r="AW499" s="10"/>
      <c r="AX499" s="10"/>
      <c r="AY499" s="10"/>
      <c r="AZ499" s="10"/>
      <c r="BA499" s="10"/>
      <c r="BB499" s="10"/>
      <c r="BC499" s="10"/>
      <c r="BD499" s="10"/>
    </row>
    <row r="500" spans="1:56" ht="15" customHeight="1" x14ac:dyDescent="0.2">
      <c r="A500" s="1"/>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c r="AR500" s="10"/>
      <c r="AS500" s="10"/>
      <c r="AT500" s="10"/>
      <c r="AU500" s="10"/>
      <c r="AV500" s="10"/>
      <c r="AW500" s="10"/>
      <c r="AX500" s="10"/>
      <c r="AY500" s="10"/>
      <c r="AZ500" s="10"/>
      <c r="BA500" s="10"/>
      <c r="BB500" s="10"/>
      <c r="BC500" s="10"/>
      <c r="BD500" s="10"/>
    </row>
    <row r="501" spans="1:56" ht="15" customHeight="1" x14ac:dyDescent="0.2">
      <c r="A501" s="1"/>
      <c r="B501" s="122" t="s">
        <v>110</v>
      </c>
      <c r="C501" s="97"/>
      <c r="D501" s="97"/>
      <c r="E501" s="97"/>
      <c r="F501" s="97"/>
      <c r="G501" s="97"/>
      <c r="H501" s="97"/>
      <c r="I501" s="97"/>
      <c r="J501" s="97"/>
      <c r="K501" s="97"/>
      <c r="L501" s="97"/>
      <c r="M501" s="97"/>
      <c r="N501" s="97"/>
      <c r="O501" s="97"/>
      <c r="P501" s="10"/>
      <c r="Q501" s="126">
        <f>IF(Q376=0,0,IF(Q376&lt;30,300,(Q376*10)))</f>
        <v>3440</v>
      </c>
      <c r="R501" s="127"/>
      <c r="S501" s="127"/>
      <c r="T501" s="127"/>
      <c r="U501" s="127"/>
      <c r="V501" s="128"/>
      <c r="W501" s="97" t="s">
        <v>102</v>
      </c>
      <c r="X501" s="97"/>
      <c r="Y501" s="10"/>
      <c r="Z501" s="10"/>
      <c r="AA501" s="10"/>
      <c r="AB501" s="10"/>
      <c r="AC501" s="10"/>
      <c r="AD501" s="10"/>
      <c r="AE501" s="10"/>
      <c r="AF501" s="10"/>
      <c r="AG501" s="10"/>
      <c r="AH501" s="10"/>
      <c r="AI501" s="10"/>
      <c r="AJ501" s="10"/>
      <c r="AK501" s="10"/>
      <c r="AL501" s="10"/>
      <c r="AM501" s="10"/>
      <c r="AN501" s="10"/>
      <c r="AO501" s="10"/>
      <c r="AP501" s="10"/>
      <c r="AQ501" s="10"/>
      <c r="AR501" s="10"/>
      <c r="AS501" s="10"/>
      <c r="AT501" s="10"/>
      <c r="AU501" s="10"/>
      <c r="AV501" s="10"/>
      <c r="AW501" s="10"/>
      <c r="AX501" s="10"/>
      <c r="AY501" s="10"/>
      <c r="AZ501" s="10"/>
      <c r="BA501" s="10"/>
      <c r="BB501" s="10"/>
      <c r="BC501" s="10"/>
      <c r="BD501" s="10"/>
    </row>
    <row r="502" spans="1:56" ht="2.25" customHeight="1" x14ac:dyDescent="0.2">
      <c r="A502" s="1"/>
      <c r="B502" s="10"/>
      <c r="C502" s="10"/>
      <c r="D502" s="10"/>
      <c r="E502" s="10"/>
      <c r="F502" s="10"/>
      <c r="G502" s="10"/>
      <c r="H502" s="10"/>
      <c r="I502" s="10"/>
      <c r="J502" s="10"/>
      <c r="K502" s="10"/>
      <c r="L502" s="10"/>
      <c r="M502" s="10"/>
      <c r="N502" s="9"/>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c r="AR502" s="10"/>
      <c r="AS502" s="10"/>
      <c r="AT502" s="10"/>
      <c r="AU502" s="10"/>
      <c r="AV502" s="10"/>
      <c r="AW502" s="10"/>
      <c r="AX502" s="10"/>
      <c r="AY502" s="10"/>
      <c r="AZ502" s="10"/>
      <c r="BA502" s="10"/>
      <c r="BB502" s="10"/>
      <c r="BC502" s="10"/>
      <c r="BD502" s="10"/>
    </row>
    <row r="503" spans="1:56" ht="15" customHeight="1" x14ac:dyDescent="0.2">
      <c r="A503" s="1"/>
      <c r="B503" s="122" t="s">
        <v>111</v>
      </c>
      <c r="C503" s="97"/>
      <c r="D503" s="97"/>
      <c r="E503" s="97"/>
      <c r="F503" s="97"/>
      <c r="G503" s="97"/>
      <c r="H503" s="97"/>
      <c r="I503" s="97"/>
      <c r="J503" s="97"/>
      <c r="K503" s="97"/>
      <c r="L503" s="97"/>
      <c r="M503" s="97"/>
      <c r="N503" s="97"/>
      <c r="O503" s="97"/>
      <c r="P503" s="10"/>
      <c r="Q503" s="126">
        <f>IF(Q376=0,0,IF(Q376&lt;42,75,(Q376*1.8)))</f>
        <v>619.20000000000005</v>
      </c>
      <c r="R503" s="127"/>
      <c r="S503" s="127"/>
      <c r="T503" s="127"/>
      <c r="U503" s="127"/>
      <c r="V503" s="128"/>
      <c r="W503" s="97" t="s">
        <v>102</v>
      </c>
      <c r="X503" s="97"/>
      <c r="Y503" s="10"/>
      <c r="Z503" s="10"/>
      <c r="AA503" s="10"/>
      <c r="AB503" s="10"/>
      <c r="AC503" s="10"/>
      <c r="AD503" s="10"/>
      <c r="AE503" s="10"/>
      <c r="AF503" s="10"/>
      <c r="AG503" s="10"/>
      <c r="AH503" s="10"/>
      <c r="AI503" s="10"/>
      <c r="AJ503" s="10"/>
      <c r="AK503" s="10"/>
      <c r="AL503" s="10"/>
      <c r="AM503" s="10"/>
      <c r="AN503" s="10"/>
      <c r="AO503" s="10"/>
      <c r="AP503" s="10"/>
      <c r="AQ503" s="10"/>
      <c r="AR503" s="10"/>
      <c r="AS503" s="10"/>
      <c r="AT503" s="10"/>
      <c r="AU503" s="10"/>
      <c r="AV503" s="10"/>
      <c r="AW503" s="10"/>
      <c r="AX503" s="10"/>
      <c r="AY503" s="10"/>
      <c r="AZ503" s="10"/>
      <c r="BA503" s="10"/>
      <c r="BB503" s="10"/>
      <c r="BC503" s="10"/>
      <c r="BD503" s="10"/>
    </row>
    <row r="504" spans="1:56" ht="2.25" customHeight="1" x14ac:dyDescent="0.2">
      <c r="A504" s="1"/>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c r="AR504" s="10"/>
      <c r="AS504" s="10"/>
      <c r="AT504" s="10"/>
      <c r="AU504" s="10"/>
      <c r="AV504" s="10"/>
      <c r="AW504" s="10"/>
      <c r="AX504" s="10"/>
      <c r="AY504" s="10"/>
      <c r="AZ504" s="10"/>
      <c r="BA504" s="10"/>
      <c r="BB504" s="10"/>
      <c r="BC504" s="10"/>
      <c r="BD504" s="10"/>
    </row>
    <row r="505" spans="1:56" ht="15" customHeight="1" x14ac:dyDescent="0.2">
      <c r="A505" s="1"/>
      <c r="B505" s="122" t="s">
        <v>112</v>
      </c>
      <c r="C505" s="97"/>
      <c r="D505" s="97"/>
      <c r="E505" s="97"/>
      <c r="F505" s="97"/>
      <c r="G505" s="97"/>
      <c r="H505" s="97"/>
      <c r="I505" s="97"/>
      <c r="J505" s="97"/>
      <c r="K505" s="97"/>
      <c r="L505" s="97"/>
      <c r="M505" s="97"/>
      <c r="N505" s="97"/>
      <c r="O505" s="97"/>
      <c r="P505" s="10"/>
      <c r="Q505" s="126">
        <f>B380*1.2</f>
        <v>0</v>
      </c>
      <c r="R505" s="127"/>
      <c r="S505" s="127"/>
      <c r="T505" s="127"/>
      <c r="U505" s="127"/>
      <c r="V505" s="128"/>
      <c r="W505" s="97" t="s">
        <v>102</v>
      </c>
      <c r="X505" s="97"/>
      <c r="Y505" s="10"/>
      <c r="Z505" s="10"/>
      <c r="AA505" s="10"/>
      <c r="AB505" s="10"/>
      <c r="AC505" s="10"/>
      <c r="AD505" s="10"/>
      <c r="AE505" s="10"/>
      <c r="AF505" s="10"/>
      <c r="AG505" s="10"/>
      <c r="AH505" s="10"/>
      <c r="AI505" s="10"/>
      <c r="AJ505" s="10"/>
      <c r="AK505" s="10"/>
      <c r="AL505" s="10"/>
      <c r="AM505" s="10"/>
      <c r="AN505" s="10"/>
      <c r="AO505" s="10"/>
      <c r="AP505" s="10"/>
      <c r="AQ505" s="10"/>
      <c r="AR505" s="10"/>
      <c r="AS505" s="10"/>
      <c r="AT505" s="10"/>
      <c r="AU505" s="10"/>
      <c r="AV505" s="10"/>
      <c r="AW505" s="10"/>
      <c r="AX505" s="10"/>
      <c r="AY505" s="10"/>
      <c r="AZ505" s="10"/>
      <c r="BA505" s="10"/>
      <c r="BB505" s="10"/>
      <c r="BC505" s="10"/>
      <c r="BD505" s="10"/>
    </row>
    <row r="506" spans="1:56" ht="2.25" customHeight="1" x14ac:dyDescent="0.2">
      <c r="A506" s="1"/>
      <c r="B506" s="10"/>
      <c r="C506" s="10"/>
      <c r="D506" s="10"/>
      <c r="E506" s="10"/>
      <c r="F506" s="10"/>
      <c r="G506" s="10"/>
      <c r="H506" s="10"/>
      <c r="I506" s="10"/>
      <c r="J506" s="10"/>
      <c r="K506" s="10"/>
      <c r="L506" s="10"/>
      <c r="M506" s="10"/>
      <c r="N506" s="9"/>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c r="AR506" s="10"/>
      <c r="AS506" s="10"/>
      <c r="AT506" s="10"/>
      <c r="AU506" s="10"/>
      <c r="AV506" s="10"/>
      <c r="AW506" s="10"/>
      <c r="AX506" s="10"/>
      <c r="AY506" s="10"/>
      <c r="AZ506" s="10"/>
      <c r="BA506" s="10"/>
      <c r="BB506" s="10"/>
      <c r="BC506" s="10"/>
      <c r="BD506" s="10"/>
    </row>
    <row r="507" spans="1:56" ht="15" customHeight="1" x14ac:dyDescent="0.2">
      <c r="A507" s="1"/>
      <c r="B507" s="122" t="s">
        <v>113</v>
      </c>
      <c r="C507" s="97"/>
      <c r="D507" s="97"/>
      <c r="E507" s="97"/>
      <c r="F507" s="97"/>
      <c r="G507" s="97"/>
      <c r="H507" s="97"/>
      <c r="I507" s="97"/>
      <c r="J507" s="97"/>
      <c r="K507" s="97"/>
      <c r="L507" s="97"/>
      <c r="M507" s="97"/>
      <c r="N507" s="97"/>
      <c r="O507" s="97"/>
      <c r="P507" s="10"/>
      <c r="Q507" s="126">
        <f>B384*24</f>
        <v>0</v>
      </c>
      <c r="R507" s="127"/>
      <c r="S507" s="127"/>
      <c r="T507" s="127"/>
      <c r="U507" s="127"/>
      <c r="V507" s="128"/>
      <c r="W507" s="97" t="s">
        <v>102</v>
      </c>
      <c r="X507" s="97"/>
      <c r="Y507" s="10"/>
      <c r="Z507" s="10"/>
      <c r="AA507" s="10"/>
      <c r="AB507" s="10"/>
      <c r="AC507" s="10"/>
      <c r="AD507" s="10"/>
      <c r="AE507" s="10"/>
      <c r="AF507" s="10"/>
      <c r="AG507" s="10"/>
      <c r="AH507" s="10"/>
      <c r="AI507" s="10"/>
      <c r="AJ507" s="10"/>
      <c r="AK507" s="10"/>
      <c r="AL507" s="10"/>
      <c r="AM507" s="10"/>
      <c r="AN507" s="10"/>
      <c r="AO507" s="10"/>
      <c r="AP507" s="10"/>
      <c r="AQ507" s="10"/>
      <c r="AR507" s="10"/>
      <c r="AS507" s="10"/>
      <c r="AT507" s="10"/>
      <c r="AU507" s="10"/>
      <c r="AV507" s="10"/>
      <c r="AW507" s="10"/>
      <c r="AX507" s="10"/>
      <c r="AY507" s="10"/>
      <c r="AZ507" s="10"/>
      <c r="BA507" s="10"/>
      <c r="BB507" s="10"/>
      <c r="BC507" s="10"/>
      <c r="BD507" s="10"/>
    </row>
    <row r="508" spans="1:56" ht="15" customHeight="1" x14ac:dyDescent="0.2">
      <c r="A508" s="1"/>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c r="AR508" s="10"/>
      <c r="AS508" s="10"/>
      <c r="AT508" s="10"/>
      <c r="AU508" s="10"/>
      <c r="AV508" s="10"/>
      <c r="AW508" s="10"/>
      <c r="AX508" s="10"/>
      <c r="AY508" s="10"/>
      <c r="AZ508" s="10"/>
      <c r="BA508" s="10"/>
      <c r="BB508" s="10"/>
      <c r="BC508" s="10"/>
      <c r="BD508" s="10"/>
    </row>
    <row r="509" spans="1:56" ht="15" customHeight="1" x14ac:dyDescent="0.2">
      <c r="A509" s="1"/>
      <c r="B509" s="90" t="s">
        <v>114</v>
      </c>
      <c r="C509" s="90"/>
      <c r="D509" s="90"/>
      <c r="E509" s="90"/>
      <c r="F509" s="90"/>
      <c r="G509" s="90"/>
      <c r="H509" s="90"/>
      <c r="I509" s="90"/>
      <c r="J509" s="90"/>
      <c r="K509" s="90"/>
      <c r="L509" s="90"/>
      <c r="M509" s="90"/>
      <c r="N509" s="90"/>
      <c r="O509" s="90"/>
      <c r="P509" s="90"/>
      <c r="Q509" s="90"/>
      <c r="R509" s="90"/>
      <c r="S509" s="90"/>
      <c r="T509" s="90"/>
      <c r="U509" s="90"/>
      <c r="V509" s="90"/>
      <c r="W509" s="90"/>
      <c r="X509" s="90"/>
      <c r="Y509" s="90"/>
      <c r="Z509" s="90"/>
      <c r="AA509" s="90"/>
      <c r="AB509" s="90"/>
      <c r="AC509" s="90"/>
      <c r="AD509" s="90"/>
      <c r="AE509" s="90"/>
      <c r="AF509" s="90"/>
      <c r="AG509" s="90"/>
      <c r="AH509" s="90"/>
      <c r="AI509" s="90"/>
      <c r="AJ509" s="90"/>
      <c r="AK509" s="90"/>
      <c r="AL509" s="90"/>
      <c r="AM509" s="90"/>
      <c r="AN509" s="90"/>
      <c r="AO509" s="90"/>
      <c r="AP509" s="91"/>
      <c r="AQ509" s="10"/>
      <c r="AR509" s="10"/>
      <c r="AS509" s="10"/>
      <c r="AT509" s="10"/>
      <c r="AU509" s="10"/>
      <c r="AV509" s="10"/>
      <c r="AW509" s="10"/>
      <c r="AX509" s="10"/>
      <c r="AY509" s="10"/>
      <c r="AZ509" s="10"/>
      <c r="BA509" s="10"/>
      <c r="BB509" s="10"/>
      <c r="BC509" s="10"/>
      <c r="BD509" s="10"/>
    </row>
    <row r="510" spans="1:56" ht="15" customHeight="1" x14ac:dyDescent="0.2">
      <c r="A510" s="1"/>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c r="AR510" s="10"/>
      <c r="AS510" s="10"/>
      <c r="AT510" s="10"/>
      <c r="AU510" s="10"/>
      <c r="AV510" s="10"/>
      <c r="AW510" s="10"/>
      <c r="AX510" s="10"/>
      <c r="AY510" s="10"/>
      <c r="AZ510" s="10"/>
      <c r="BA510" s="10"/>
      <c r="BB510" s="10"/>
      <c r="BC510" s="10"/>
      <c r="BD510" s="10"/>
    </row>
    <row r="511" spans="1:56" ht="30" customHeight="1" x14ac:dyDescent="0.2">
      <c r="A511" s="1">
        <v>46</v>
      </c>
      <c r="B511" s="132" t="s">
        <v>270</v>
      </c>
      <c r="C511" s="132"/>
      <c r="D511" s="132"/>
      <c r="E511" s="132"/>
      <c r="F511" s="132"/>
      <c r="G511" s="132"/>
      <c r="H511" s="132"/>
      <c r="I511" s="132"/>
      <c r="J511" s="132"/>
      <c r="K511" s="132"/>
      <c r="L511" s="132"/>
      <c r="M511" s="132"/>
      <c r="N511" s="132"/>
      <c r="O511" s="132"/>
      <c r="P511" s="132"/>
      <c r="Q511" s="132"/>
      <c r="R511" s="132"/>
      <c r="S511" s="132"/>
      <c r="T511" s="132"/>
      <c r="U511" s="132"/>
      <c r="V511" s="132"/>
      <c r="W511" s="132"/>
      <c r="X511" s="132"/>
      <c r="Y511" s="132"/>
      <c r="Z511" s="132"/>
      <c r="AA511" s="132"/>
      <c r="AB511" s="132"/>
      <c r="AC511" s="132"/>
      <c r="AD511" s="132"/>
      <c r="AE511" s="132"/>
      <c r="AF511" s="132"/>
      <c r="AG511" s="132"/>
      <c r="AH511" s="132"/>
      <c r="AI511" s="132"/>
      <c r="AJ511" s="132"/>
      <c r="AK511" s="132"/>
      <c r="AL511" s="132"/>
      <c r="AM511" s="132"/>
      <c r="AN511" s="132"/>
      <c r="AO511" s="132"/>
      <c r="AP511" s="132"/>
      <c r="AQ511" s="10"/>
      <c r="AR511" s="10"/>
      <c r="AS511" s="10"/>
      <c r="AT511" s="10"/>
      <c r="AU511" s="10"/>
      <c r="AV511" s="10"/>
      <c r="AW511" s="10"/>
      <c r="AX511" s="10"/>
      <c r="AY511" s="10"/>
      <c r="AZ511" s="10"/>
      <c r="BA511" s="10"/>
      <c r="BB511" s="10"/>
      <c r="BC511" s="10"/>
      <c r="BD511" s="10"/>
    </row>
    <row r="512" spans="1:56" ht="2.25" customHeight="1" x14ac:dyDescent="0.2">
      <c r="A512" s="1"/>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c r="AR512" s="10"/>
      <c r="AS512" s="10"/>
      <c r="AT512" s="10"/>
      <c r="AU512" s="10"/>
      <c r="AV512" s="10"/>
      <c r="AW512" s="10"/>
      <c r="AX512" s="10"/>
      <c r="AY512" s="10"/>
      <c r="AZ512" s="10"/>
      <c r="BA512" s="10"/>
      <c r="BB512" s="10"/>
      <c r="BC512" s="10"/>
      <c r="BD512" s="10"/>
    </row>
    <row r="513" spans="1:56" ht="15" customHeight="1" x14ac:dyDescent="0.2">
      <c r="A513" s="1"/>
      <c r="B513" s="151" t="s">
        <v>115</v>
      </c>
      <c r="C513" s="151"/>
      <c r="D513" s="151"/>
      <c r="E513" s="151"/>
      <c r="F513" s="151"/>
      <c r="G513" s="151"/>
      <c r="H513" s="151"/>
      <c r="I513" s="151"/>
      <c r="J513" s="151"/>
      <c r="K513" s="151"/>
      <c r="L513" s="151"/>
      <c r="M513" s="151"/>
      <c r="N513" s="151"/>
      <c r="O513" s="151"/>
      <c r="P513" s="151"/>
      <c r="Q513" s="151"/>
      <c r="R513" s="151"/>
      <c r="S513" s="151"/>
      <c r="T513" s="151"/>
      <c r="U513" s="151"/>
      <c r="V513" s="151"/>
      <c r="W513" s="151"/>
      <c r="X513" s="151"/>
      <c r="Y513" s="151"/>
      <c r="Z513" s="151"/>
      <c r="AA513" s="151"/>
      <c r="AB513" s="151"/>
      <c r="AC513" s="151"/>
      <c r="AD513" s="151"/>
      <c r="AE513" s="151"/>
      <c r="AF513" s="151"/>
      <c r="AG513" s="151"/>
      <c r="AH513" s="151"/>
      <c r="AI513" s="151"/>
      <c r="AJ513" s="151"/>
      <c r="AK513" s="151"/>
      <c r="AL513" s="151"/>
      <c r="AM513" s="151"/>
      <c r="AN513" s="151"/>
      <c r="AO513" s="151"/>
      <c r="AP513" s="151"/>
      <c r="AQ513" s="10"/>
      <c r="AR513" s="10"/>
      <c r="AS513" s="10"/>
      <c r="AT513" s="10"/>
      <c r="AU513" s="10"/>
      <c r="AV513" s="10"/>
      <c r="AW513" s="10"/>
      <c r="AX513" s="10"/>
      <c r="AY513" s="10"/>
      <c r="AZ513" s="10"/>
      <c r="BA513" s="10"/>
      <c r="BB513" s="10"/>
      <c r="BC513" s="10"/>
      <c r="BD513" s="10"/>
    </row>
    <row r="514" spans="1:56" ht="15" customHeight="1" x14ac:dyDescent="0.2">
      <c r="A514" s="1"/>
      <c r="B514" s="182"/>
      <c r="C514" s="182"/>
      <c r="D514" s="182"/>
      <c r="E514" s="182"/>
      <c r="F514" s="182"/>
      <c r="G514" s="182"/>
      <c r="H514" s="182"/>
      <c r="I514" s="182"/>
      <c r="J514" s="182"/>
      <c r="K514" s="182"/>
      <c r="L514" s="182"/>
      <c r="M514" s="182"/>
      <c r="N514" s="182"/>
      <c r="O514" s="182"/>
      <c r="P514" s="182"/>
      <c r="Q514" s="182"/>
      <c r="R514" s="182"/>
      <c r="S514" s="182"/>
      <c r="T514" s="182"/>
      <c r="U514" s="182"/>
      <c r="V514" s="182"/>
      <c r="W514" s="182"/>
      <c r="X514" s="182"/>
      <c r="Y514" s="182"/>
      <c r="Z514" s="182"/>
      <c r="AA514" s="182"/>
      <c r="AB514" s="182"/>
      <c r="AC514" s="182"/>
      <c r="AD514" s="182"/>
      <c r="AE514" s="182"/>
      <c r="AF514" s="182"/>
      <c r="AG514" s="182"/>
      <c r="AH514" s="182"/>
      <c r="AI514" s="182"/>
      <c r="AJ514" s="182"/>
      <c r="AK514" s="182"/>
      <c r="AL514" s="182"/>
      <c r="AM514" s="182"/>
      <c r="AN514" s="182"/>
      <c r="AO514" s="182"/>
      <c r="AP514" s="182"/>
      <c r="AQ514" s="10"/>
      <c r="AR514" s="10"/>
      <c r="AS514" s="10"/>
      <c r="AT514" s="10"/>
      <c r="AU514" s="10"/>
      <c r="AV514" s="10"/>
      <c r="AW514" s="10"/>
      <c r="AX514" s="10"/>
      <c r="AY514" s="10"/>
      <c r="AZ514" s="10"/>
      <c r="BA514" s="10"/>
      <c r="BB514" s="10"/>
      <c r="BC514" s="10"/>
      <c r="BD514" s="10"/>
    </row>
    <row r="515" spans="1:56" ht="2.25" customHeight="1" x14ac:dyDescent="0.2">
      <c r="A515" s="1"/>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c r="AR515" s="10"/>
      <c r="AS515" s="10"/>
      <c r="AT515" s="10"/>
      <c r="AU515" s="10"/>
      <c r="AV515" s="10"/>
      <c r="AW515" s="10"/>
      <c r="AX515" s="10"/>
      <c r="AY515" s="10"/>
      <c r="AZ515" s="10"/>
      <c r="BA515" s="10"/>
      <c r="BB515" s="10"/>
      <c r="BC515" s="10"/>
      <c r="BD515" s="10"/>
    </row>
    <row r="516" spans="1:56" ht="15" customHeight="1" x14ac:dyDescent="0.2">
      <c r="A516" s="1">
        <v>47</v>
      </c>
      <c r="B516" s="99" t="s">
        <v>271</v>
      </c>
      <c r="C516" s="100"/>
      <c r="D516" s="100"/>
      <c r="E516" s="100"/>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
      <c r="AR516" s="10"/>
      <c r="AS516" s="10"/>
      <c r="AT516" s="10"/>
      <c r="AU516" s="10"/>
      <c r="AV516" s="10"/>
      <c r="AW516" s="10"/>
      <c r="AX516" s="10"/>
      <c r="AY516" s="10"/>
      <c r="AZ516" s="10"/>
      <c r="BA516" s="10"/>
      <c r="BB516" s="10"/>
      <c r="BC516" s="10"/>
      <c r="BD516" s="10"/>
    </row>
    <row r="517" spans="1:56" ht="15" customHeight="1" x14ac:dyDescent="0.2">
      <c r="A517" s="1"/>
      <c r="B517" s="100"/>
      <c r="C517" s="100"/>
      <c r="D517" s="100"/>
      <c r="E517" s="100"/>
      <c r="F517" s="100"/>
      <c r="G517" s="100"/>
      <c r="H517" s="100"/>
      <c r="I517" s="100"/>
      <c r="J517" s="100"/>
      <c r="K517" s="100"/>
      <c r="L517" s="100"/>
      <c r="M517" s="100"/>
      <c r="N517" s="100"/>
      <c r="O517" s="100"/>
      <c r="P517" s="100"/>
      <c r="Q517" s="100"/>
      <c r="R517" s="100"/>
      <c r="S517" s="100"/>
      <c r="T517" s="100"/>
      <c r="U517" s="100"/>
      <c r="V517" s="100"/>
      <c r="W517" s="100"/>
      <c r="X517" s="100"/>
      <c r="Y517" s="100"/>
      <c r="Z517" s="100"/>
      <c r="AA517" s="100"/>
      <c r="AB517" s="100"/>
      <c r="AC517" s="100"/>
      <c r="AD517" s="100"/>
      <c r="AE517" s="100"/>
      <c r="AF517" s="100"/>
      <c r="AG517" s="100"/>
      <c r="AH517" s="100"/>
      <c r="AI517" s="100"/>
      <c r="AJ517" s="100"/>
      <c r="AK517" s="100"/>
      <c r="AL517" s="100"/>
      <c r="AM517" s="100"/>
      <c r="AN517" s="100"/>
      <c r="AO517" s="100"/>
      <c r="AP517" s="100"/>
      <c r="AQ517" s="10"/>
      <c r="AR517" s="10"/>
      <c r="AS517" s="10"/>
      <c r="AT517" s="10"/>
      <c r="AU517" s="10"/>
      <c r="AV517" s="10"/>
      <c r="AW517" s="10"/>
      <c r="AX517" s="10"/>
      <c r="AY517" s="10"/>
      <c r="AZ517" s="10"/>
      <c r="BA517" s="10"/>
      <c r="BB517" s="10"/>
      <c r="BC517" s="10"/>
      <c r="BD517" s="10"/>
    </row>
    <row r="518" spans="1:56" ht="30" customHeight="1" x14ac:dyDescent="0.2">
      <c r="A518" s="1"/>
      <c r="B518" s="106" t="s">
        <v>272</v>
      </c>
      <c r="C518" s="188"/>
      <c r="D518" s="188"/>
      <c r="E518" s="188"/>
      <c r="F518" s="188"/>
      <c r="G518" s="188"/>
      <c r="H518" s="188"/>
      <c r="I518" s="188"/>
      <c r="J518" s="188"/>
      <c r="K518" s="188"/>
      <c r="L518" s="188"/>
      <c r="M518" s="188"/>
      <c r="N518" s="188"/>
      <c r="O518" s="188"/>
      <c r="P518" s="188"/>
      <c r="Q518" s="188"/>
      <c r="R518" s="188"/>
      <c r="S518" s="188"/>
      <c r="T518" s="188"/>
      <c r="U518" s="188"/>
      <c r="V518" s="188"/>
      <c r="W518" s="188"/>
      <c r="X518" s="188"/>
      <c r="Y518" s="188"/>
      <c r="Z518" s="188"/>
      <c r="AA518" s="188"/>
      <c r="AB518" s="188"/>
      <c r="AC518" s="188"/>
      <c r="AD518" s="188"/>
      <c r="AE518" s="188"/>
      <c r="AF518" s="188"/>
      <c r="AG518" s="188"/>
      <c r="AH518" s="188"/>
      <c r="AI518" s="188"/>
      <c r="AJ518" s="188"/>
      <c r="AK518" s="188"/>
      <c r="AL518" s="188"/>
      <c r="AM518" s="188"/>
      <c r="AN518" s="188"/>
      <c r="AO518" s="188"/>
      <c r="AP518" s="188"/>
      <c r="AQ518" s="10"/>
      <c r="AR518" s="10"/>
      <c r="AS518" s="10"/>
      <c r="AT518" s="10"/>
      <c r="AU518" s="10"/>
      <c r="AV518" s="10"/>
      <c r="AW518" s="10"/>
      <c r="AX518" s="10"/>
      <c r="AY518" s="10"/>
      <c r="AZ518" s="10"/>
      <c r="BA518" s="10"/>
      <c r="BB518" s="10"/>
      <c r="BC518" s="10"/>
      <c r="BD518" s="10"/>
    </row>
    <row r="519" spans="1:56" ht="15" customHeight="1" x14ac:dyDescent="0.2">
      <c r="A519" s="18"/>
      <c r="B519" s="154" t="s">
        <v>273</v>
      </c>
      <c r="C519" s="154"/>
      <c r="D519" s="154"/>
      <c r="E519" s="154"/>
      <c r="F519" s="154"/>
      <c r="G519" s="8"/>
      <c r="H519" s="10"/>
      <c r="I519" s="150" t="s">
        <v>116</v>
      </c>
      <c r="J519" s="150"/>
      <c r="K519" s="150"/>
      <c r="L519" s="150"/>
      <c r="M519" s="150"/>
      <c r="N519" s="150"/>
      <c r="O519" s="150"/>
      <c r="P519" s="150"/>
      <c r="Q519" s="150"/>
      <c r="R519" s="10"/>
      <c r="S519" s="180" t="s">
        <v>117</v>
      </c>
      <c r="T519" s="180"/>
      <c r="U519" s="180"/>
      <c r="V519" s="180"/>
      <c r="W519" s="10"/>
      <c r="X519" s="179" t="s">
        <v>118</v>
      </c>
      <c r="Y519" s="179"/>
      <c r="Z519" s="179"/>
      <c r="AA519" s="179"/>
      <c r="AB519" s="179"/>
      <c r="AC519" s="179"/>
      <c r="AD519" s="179"/>
      <c r="AE519" s="179"/>
      <c r="AF519" s="179"/>
      <c r="AG519" s="179"/>
      <c r="AH519" s="179"/>
      <c r="AI519" s="179"/>
      <c r="AJ519" s="179"/>
      <c r="AK519" s="179"/>
      <c r="AL519" s="179"/>
      <c r="AM519" s="179"/>
      <c r="AN519" s="179"/>
      <c r="AO519" s="10"/>
      <c r="AP519" s="10"/>
      <c r="AQ519" s="10"/>
      <c r="AR519" s="10"/>
      <c r="AS519" s="10"/>
      <c r="AT519" s="10"/>
      <c r="AU519" s="10"/>
      <c r="AV519" s="10"/>
      <c r="AW519" s="10"/>
      <c r="AX519" s="10"/>
      <c r="AY519" s="10"/>
      <c r="AZ519" s="10"/>
      <c r="BA519" s="10"/>
      <c r="BB519" s="10"/>
      <c r="BC519" s="10"/>
      <c r="BD519" s="10"/>
    </row>
    <row r="520" spans="1:56" ht="15" customHeight="1" x14ac:dyDescent="0.2">
      <c r="A520" s="18"/>
      <c r="B520" s="154"/>
      <c r="C520" s="154"/>
      <c r="D520" s="154"/>
      <c r="E520" s="154"/>
      <c r="F520" s="154"/>
      <c r="G520" s="10"/>
      <c r="H520" s="10"/>
      <c r="I520" s="150"/>
      <c r="J520" s="150"/>
      <c r="K520" s="150"/>
      <c r="L520" s="150"/>
      <c r="M520" s="150"/>
      <c r="N520" s="150"/>
      <c r="O520" s="150"/>
      <c r="P520" s="150"/>
      <c r="Q520" s="150"/>
      <c r="R520" s="10"/>
      <c r="S520" s="180"/>
      <c r="T520" s="180"/>
      <c r="U520" s="180"/>
      <c r="V520" s="180"/>
      <c r="W520" s="10"/>
      <c r="X520" s="179"/>
      <c r="Y520" s="179"/>
      <c r="Z520" s="179"/>
      <c r="AA520" s="179"/>
      <c r="AB520" s="179"/>
      <c r="AC520" s="179"/>
      <c r="AD520" s="179"/>
      <c r="AE520" s="179"/>
      <c r="AF520" s="179"/>
      <c r="AG520" s="179"/>
      <c r="AH520" s="179"/>
      <c r="AI520" s="179"/>
      <c r="AJ520" s="179"/>
      <c r="AK520" s="179"/>
      <c r="AL520" s="179"/>
      <c r="AM520" s="179"/>
      <c r="AN520" s="179"/>
      <c r="AO520" s="10"/>
      <c r="AP520" s="10"/>
      <c r="AQ520" s="10"/>
      <c r="AR520" s="10"/>
      <c r="AS520" s="10"/>
      <c r="AT520" s="10"/>
      <c r="AU520" s="10"/>
      <c r="AV520" s="10"/>
      <c r="AW520" s="10"/>
      <c r="AX520" s="10"/>
      <c r="AY520" s="10"/>
      <c r="AZ520" s="10"/>
      <c r="BA520" s="10"/>
      <c r="BB520" s="10"/>
      <c r="BC520" s="10"/>
      <c r="BD520" s="10"/>
    </row>
    <row r="521" spans="1:56" ht="2.25" customHeight="1" x14ac:dyDescent="0.2">
      <c r="A521" s="1"/>
      <c r="B521" s="10"/>
      <c r="C521" s="10"/>
      <c r="D521" s="10"/>
      <c r="E521" s="10"/>
      <c r="F521" s="10"/>
      <c r="G521" s="10"/>
      <c r="H521" s="10"/>
      <c r="I521" s="23"/>
      <c r="J521" s="23"/>
      <c r="K521" s="23"/>
      <c r="L521" s="23"/>
      <c r="M521" s="23"/>
      <c r="N521" s="23"/>
      <c r="O521" s="23"/>
      <c r="P521" s="23"/>
      <c r="Q521" s="23"/>
      <c r="R521" s="23"/>
      <c r="S521" s="23"/>
      <c r="T521" s="23"/>
      <c r="U521" s="23"/>
      <c r="V521" s="23"/>
      <c r="W521" s="23"/>
      <c r="X521" s="23"/>
      <c r="Y521" s="23"/>
      <c r="Z521" s="23"/>
      <c r="AA521" s="23"/>
      <c r="AB521" s="23"/>
      <c r="AC521" s="23"/>
      <c r="AD521" s="23"/>
      <c r="AE521" s="23"/>
      <c r="AF521" s="23"/>
      <c r="AG521" s="23"/>
      <c r="AH521" s="23"/>
      <c r="AI521" s="23"/>
      <c r="AJ521" s="23"/>
      <c r="AK521" s="23"/>
      <c r="AL521" s="23"/>
      <c r="AM521" s="10"/>
      <c r="AN521" s="10"/>
      <c r="AO521" s="10"/>
      <c r="AP521" s="10"/>
      <c r="AQ521" s="10"/>
      <c r="AR521" s="10"/>
      <c r="AS521" s="10"/>
      <c r="AT521" s="10"/>
      <c r="AU521" s="10"/>
      <c r="AV521" s="10"/>
      <c r="AW521" s="10"/>
      <c r="AX521" s="10"/>
      <c r="AY521" s="10"/>
      <c r="AZ521" s="10"/>
      <c r="BA521" s="10"/>
      <c r="BB521" s="10"/>
      <c r="BC521" s="10"/>
      <c r="BD521" s="10"/>
    </row>
    <row r="522" spans="1:56" ht="15" customHeight="1" x14ac:dyDescent="0.2">
      <c r="A522" s="1"/>
      <c r="B522" s="166"/>
      <c r="C522" s="167"/>
      <c r="D522" s="167"/>
      <c r="E522" s="168"/>
      <c r="F522" s="81"/>
      <c r="G522" s="10"/>
      <c r="H522" s="10"/>
      <c r="I522" s="169"/>
      <c r="J522" s="170"/>
      <c r="K522" s="170"/>
      <c r="L522" s="170"/>
      <c r="M522" s="170"/>
      <c r="N522" s="171"/>
      <c r="O522" s="23" t="s">
        <v>102</v>
      </c>
      <c r="P522" s="23"/>
      <c r="Q522" s="10"/>
      <c r="R522" s="10"/>
      <c r="S522" s="166"/>
      <c r="T522" s="167"/>
      <c r="U522" s="167"/>
      <c r="V522" s="168"/>
      <c r="W522" s="23"/>
      <c r="X522" s="10"/>
      <c r="Y522" s="10"/>
      <c r="Z522" s="10"/>
      <c r="AA522" s="10"/>
      <c r="AB522" s="10"/>
      <c r="AC522" s="10"/>
      <c r="AD522" s="10"/>
      <c r="AE522" s="10"/>
      <c r="AF522" s="126">
        <f>IF(S522=0,I522,IF(S522&lt;1920,I522*0.7,IF(S522&lt;1970,I522*0.9,I522)))</f>
        <v>0</v>
      </c>
      <c r="AG522" s="127"/>
      <c r="AH522" s="127"/>
      <c r="AI522" s="127"/>
      <c r="AJ522" s="127"/>
      <c r="AK522" s="128"/>
      <c r="AL522" s="129" t="s">
        <v>102</v>
      </c>
      <c r="AM522" s="129"/>
      <c r="AN522" s="10"/>
      <c r="AO522" s="10"/>
      <c r="AP522" s="10"/>
      <c r="AQ522" s="10"/>
      <c r="AR522" s="10"/>
      <c r="AS522" s="10"/>
      <c r="AT522" s="10"/>
      <c r="AU522" s="10"/>
      <c r="AV522" s="10"/>
      <c r="AW522" s="10"/>
      <c r="AX522" s="10"/>
      <c r="AY522" s="10"/>
      <c r="AZ522" s="10"/>
      <c r="BA522" s="10"/>
      <c r="BB522" s="10"/>
      <c r="BC522" s="10"/>
      <c r="BD522" s="10"/>
    </row>
    <row r="523" spans="1:56" ht="2.25" customHeight="1" x14ac:dyDescent="0.2">
      <c r="A523" s="53"/>
      <c r="B523" s="7"/>
      <c r="C523" s="7"/>
      <c r="D523" s="7"/>
      <c r="E523" s="7"/>
      <c r="F523" s="84"/>
      <c r="G523" s="23"/>
      <c r="H523" s="23"/>
      <c r="I523" s="23"/>
      <c r="J523" s="23"/>
      <c r="K523" s="23"/>
      <c r="L523" s="23"/>
      <c r="M523" s="23"/>
      <c r="N523" s="23"/>
      <c r="O523" s="23"/>
      <c r="P523" s="23"/>
      <c r="Q523" s="23"/>
      <c r="R523" s="23"/>
      <c r="S523" s="23"/>
      <c r="T523" s="23"/>
      <c r="U523" s="23"/>
      <c r="V523" s="23"/>
      <c r="W523" s="23"/>
      <c r="X523" s="23"/>
      <c r="Y523" s="23"/>
      <c r="Z523" s="23"/>
      <c r="AA523" s="23"/>
      <c r="AB523" s="23"/>
      <c r="AC523" s="23"/>
      <c r="AD523" s="23"/>
      <c r="AE523" s="23"/>
      <c r="AF523" s="23"/>
      <c r="AG523" s="23"/>
      <c r="AH523" s="23"/>
      <c r="AI523" s="23"/>
      <c r="AJ523" s="23"/>
      <c r="AK523" s="23"/>
      <c r="AL523" s="23"/>
      <c r="AM523" s="23"/>
      <c r="AN523" s="23"/>
      <c r="AO523" s="23"/>
      <c r="AP523" s="23"/>
      <c r="AQ523" s="23"/>
      <c r="AR523" s="23"/>
      <c r="AS523" s="23"/>
      <c r="AT523" s="23"/>
      <c r="AU523" s="23"/>
      <c r="AV523" s="23"/>
      <c r="AW523" s="23"/>
      <c r="AX523" s="23"/>
      <c r="AY523" s="23"/>
      <c r="AZ523" s="23"/>
      <c r="BA523" s="23"/>
      <c r="BB523" s="23"/>
      <c r="BC523" s="23"/>
      <c r="BD523" s="23"/>
    </row>
    <row r="524" spans="1:56" ht="15" customHeight="1" x14ac:dyDescent="0.2">
      <c r="A524" s="1"/>
      <c r="B524" s="166"/>
      <c r="C524" s="167"/>
      <c r="D524" s="167"/>
      <c r="E524" s="168"/>
      <c r="F524" s="81"/>
      <c r="G524" s="10"/>
      <c r="H524" s="10"/>
      <c r="I524" s="169"/>
      <c r="J524" s="170"/>
      <c r="K524" s="170"/>
      <c r="L524" s="170"/>
      <c r="M524" s="170"/>
      <c r="N524" s="171"/>
      <c r="O524" s="23" t="s">
        <v>102</v>
      </c>
      <c r="P524" s="23"/>
      <c r="Q524" s="10"/>
      <c r="R524" s="10"/>
      <c r="S524" s="166"/>
      <c r="T524" s="167"/>
      <c r="U524" s="167"/>
      <c r="V524" s="168"/>
      <c r="W524" s="46"/>
      <c r="X524" s="10"/>
      <c r="Y524" s="10"/>
      <c r="Z524" s="10"/>
      <c r="AA524" s="10"/>
      <c r="AB524" s="10"/>
      <c r="AC524" s="10"/>
      <c r="AD524" s="10"/>
      <c r="AE524" s="10"/>
      <c r="AF524" s="126">
        <f>IF(S524=0,I524,IF(S524&lt;1920,I524*0.7,IF(S524&lt;1970,I524*0.9,I524)))</f>
        <v>0</v>
      </c>
      <c r="AG524" s="127"/>
      <c r="AH524" s="127"/>
      <c r="AI524" s="127"/>
      <c r="AJ524" s="127"/>
      <c r="AK524" s="128"/>
      <c r="AL524" s="129" t="s">
        <v>102</v>
      </c>
      <c r="AM524" s="129"/>
      <c r="AN524" s="10"/>
      <c r="AO524" s="10"/>
      <c r="AP524" s="10"/>
      <c r="AQ524" s="10"/>
      <c r="AR524" s="10"/>
      <c r="AS524" s="10"/>
      <c r="AT524" s="10"/>
      <c r="AU524" s="10"/>
      <c r="AV524" s="10"/>
      <c r="AW524" s="10"/>
      <c r="AX524" s="10"/>
      <c r="AY524" s="10"/>
      <c r="AZ524" s="10"/>
      <c r="BA524" s="10"/>
      <c r="BB524" s="10"/>
      <c r="BC524" s="10"/>
      <c r="BD524" s="10"/>
    </row>
    <row r="525" spans="1:56" ht="2.25" customHeight="1" x14ac:dyDescent="0.2">
      <c r="A525" s="1"/>
      <c r="B525" s="86"/>
      <c r="C525" s="86"/>
      <c r="D525" s="86"/>
      <c r="E525" s="86"/>
      <c r="F525" s="81"/>
      <c r="G525" s="2"/>
      <c r="H525" s="2"/>
      <c r="I525" s="2"/>
      <c r="J525" s="2"/>
      <c r="K525" s="2"/>
      <c r="L525" s="2"/>
      <c r="M525" s="10"/>
      <c r="N525" s="10"/>
      <c r="O525" s="23"/>
      <c r="P525" s="23"/>
      <c r="Q525" s="10"/>
      <c r="R525" s="10"/>
      <c r="S525" s="10"/>
      <c r="T525" s="5"/>
      <c r="U525" s="5"/>
      <c r="V525" s="5"/>
      <c r="W525" s="5"/>
      <c r="X525" s="10"/>
      <c r="Y525" s="10"/>
      <c r="Z525" s="10"/>
      <c r="AA525" s="10"/>
      <c r="AB525" s="10"/>
      <c r="AC525" s="10"/>
      <c r="AD525" s="10"/>
      <c r="AE525" s="10"/>
      <c r="AF525" s="2"/>
      <c r="AG525" s="2"/>
      <c r="AH525" s="2"/>
      <c r="AI525" s="2"/>
      <c r="AJ525" s="2"/>
      <c r="AK525" s="2"/>
      <c r="AL525" s="23"/>
      <c r="AM525" s="23"/>
      <c r="AN525" s="10"/>
      <c r="AO525" s="10"/>
      <c r="AP525" s="10"/>
      <c r="AQ525" s="10"/>
      <c r="AR525" s="10"/>
      <c r="AS525" s="10"/>
      <c r="AT525" s="10"/>
      <c r="AU525" s="10"/>
      <c r="AV525" s="10"/>
      <c r="AW525" s="10"/>
      <c r="AX525" s="10"/>
      <c r="AY525" s="10"/>
      <c r="AZ525" s="10"/>
      <c r="BA525" s="10"/>
      <c r="BB525" s="10"/>
      <c r="BC525" s="10"/>
      <c r="BD525" s="10"/>
    </row>
    <row r="526" spans="1:56" ht="15" customHeight="1" x14ac:dyDescent="0.2">
      <c r="A526" s="1"/>
      <c r="B526" s="166"/>
      <c r="C526" s="167"/>
      <c r="D526" s="167"/>
      <c r="E526" s="168"/>
      <c r="F526" s="81"/>
      <c r="G526" s="10"/>
      <c r="H526" s="10"/>
      <c r="I526" s="169"/>
      <c r="J526" s="170"/>
      <c r="K526" s="170"/>
      <c r="L526" s="170"/>
      <c r="M526" s="170"/>
      <c r="N526" s="171"/>
      <c r="O526" s="23" t="s">
        <v>102</v>
      </c>
      <c r="P526" s="23"/>
      <c r="Q526" s="10"/>
      <c r="R526" s="10"/>
      <c r="S526" s="166"/>
      <c r="T526" s="167"/>
      <c r="U526" s="167"/>
      <c r="V526" s="168"/>
      <c r="W526" s="46"/>
      <c r="X526" s="10"/>
      <c r="Y526" s="10"/>
      <c r="Z526" s="10"/>
      <c r="AA526" s="10"/>
      <c r="AB526" s="10"/>
      <c r="AC526" s="10"/>
      <c r="AD526" s="10"/>
      <c r="AE526" s="10"/>
      <c r="AF526" s="126">
        <f>IF(S526=0,I526,IF(S526&lt;1920,I526*0.7,IF(S526&lt;1970,I526*0.9,I526)))</f>
        <v>0</v>
      </c>
      <c r="AG526" s="127"/>
      <c r="AH526" s="127"/>
      <c r="AI526" s="127"/>
      <c r="AJ526" s="127"/>
      <c r="AK526" s="128"/>
      <c r="AL526" s="129" t="s">
        <v>102</v>
      </c>
      <c r="AM526" s="129"/>
      <c r="AN526" s="10"/>
      <c r="AO526" s="10"/>
      <c r="AP526" s="10"/>
      <c r="AQ526" s="10"/>
      <c r="AR526" s="10"/>
      <c r="AS526" s="10"/>
      <c r="AT526" s="10"/>
      <c r="AU526" s="10"/>
      <c r="AV526" s="10"/>
      <c r="AW526" s="10"/>
      <c r="AX526" s="10"/>
      <c r="AY526" s="10"/>
      <c r="AZ526" s="10"/>
      <c r="BA526" s="10"/>
      <c r="BB526" s="10"/>
      <c r="BC526" s="10"/>
      <c r="BD526" s="10"/>
    </row>
    <row r="527" spans="1:56" ht="2.25" customHeight="1" x14ac:dyDescent="0.2">
      <c r="A527" s="1"/>
      <c r="B527" s="7"/>
      <c r="C527" s="7"/>
      <c r="D527" s="7"/>
      <c r="E527" s="7"/>
      <c r="F527" s="84"/>
      <c r="G527" s="23"/>
      <c r="H527" s="23"/>
      <c r="I527" s="23"/>
      <c r="J527" s="23"/>
      <c r="K527" s="23"/>
      <c r="L527" s="23"/>
      <c r="M527" s="10"/>
      <c r="N527" s="10"/>
      <c r="O527" s="23"/>
      <c r="P527" s="23"/>
      <c r="Q527" s="10"/>
      <c r="R527" s="10"/>
      <c r="S527" s="10"/>
      <c r="T527" s="23"/>
      <c r="U527" s="23"/>
      <c r="V527" s="23"/>
      <c r="W527" s="23"/>
      <c r="X527" s="10"/>
      <c r="Y527" s="10"/>
      <c r="Z527" s="10"/>
      <c r="AA527" s="10"/>
      <c r="AB527" s="10"/>
      <c r="AC527" s="10"/>
      <c r="AD527" s="10"/>
      <c r="AE527" s="10"/>
      <c r="AF527" s="23"/>
      <c r="AG527" s="23"/>
      <c r="AH527" s="23"/>
      <c r="AI527" s="23"/>
      <c r="AJ527" s="23"/>
      <c r="AK527" s="23"/>
      <c r="AL527" s="23"/>
      <c r="AM527" s="23"/>
      <c r="AN527" s="10"/>
      <c r="AO527" s="10"/>
      <c r="AP527" s="10"/>
      <c r="AQ527" s="10"/>
      <c r="AR527" s="10"/>
      <c r="AS527" s="10"/>
      <c r="AT527" s="10"/>
      <c r="AU527" s="10"/>
      <c r="AV527" s="10"/>
      <c r="AW527" s="10"/>
      <c r="AX527" s="10"/>
      <c r="AY527" s="10"/>
      <c r="AZ527" s="10"/>
      <c r="BA527" s="10"/>
      <c r="BB527" s="10"/>
      <c r="BC527" s="10"/>
      <c r="BD527" s="10"/>
    </row>
    <row r="528" spans="1:56" ht="15" customHeight="1" x14ac:dyDescent="0.2">
      <c r="A528" s="1"/>
      <c r="B528" s="166"/>
      <c r="C528" s="167"/>
      <c r="D528" s="167"/>
      <c r="E528" s="168"/>
      <c r="F528" s="81"/>
      <c r="G528" s="10"/>
      <c r="H528" s="10"/>
      <c r="I528" s="169"/>
      <c r="J528" s="170"/>
      <c r="K528" s="170"/>
      <c r="L528" s="170"/>
      <c r="M528" s="170"/>
      <c r="N528" s="171"/>
      <c r="O528" s="23" t="s">
        <v>102</v>
      </c>
      <c r="P528" s="23"/>
      <c r="Q528" s="10"/>
      <c r="R528" s="10"/>
      <c r="S528" s="166"/>
      <c r="T528" s="167"/>
      <c r="U528" s="167"/>
      <c r="V528" s="168"/>
      <c r="W528" s="46"/>
      <c r="X528" s="10"/>
      <c r="Y528" s="10"/>
      <c r="Z528" s="10"/>
      <c r="AA528" s="10"/>
      <c r="AB528" s="10"/>
      <c r="AC528" s="10"/>
      <c r="AD528" s="10"/>
      <c r="AE528" s="10"/>
      <c r="AF528" s="126">
        <f>IF(S528=0,I528,IF(S528&lt;1920,I528*0.7,IF(S528&lt;1970,I528*0.9,I528)))</f>
        <v>0</v>
      </c>
      <c r="AG528" s="127"/>
      <c r="AH528" s="127"/>
      <c r="AI528" s="127"/>
      <c r="AJ528" s="127"/>
      <c r="AK528" s="128"/>
      <c r="AL528" s="129" t="s">
        <v>102</v>
      </c>
      <c r="AM528" s="129"/>
      <c r="AN528" s="10"/>
      <c r="AO528" s="10"/>
      <c r="AP528" s="10"/>
      <c r="AQ528" s="10"/>
      <c r="AR528" s="10"/>
      <c r="AS528" s="10"/>
      <c r="AT528" s="10"/>
      <c r="AU528" s="10"/>
      <c r="AV528" s="10"/>
      <c r="AW528" s="10"/>
      <c r="AX528" s="10"/>
      <c r="AY528" s="10"/>
      <c r="AZ528" s="10"/>
      <c r="BA528" s="10"/>
      <c r="BB528" s="10"/>
      <c r="BC528" s="10"/>
      <c r="BD528" s="10"/>
    </row>
    <row r="529" spans="1:56" ht="2.25" customHeight="1" x14ac:dyDescent="0.2">
      <c r="A529" s="1"/>
      <c r="B529" s="7"/>
      <c r="C529" s="7"/>
      <c r="D529" s="7"/>
      <c r="E529" s="7"/>
      <c r="F529" s="84"/>
      <c r="G529" s="23"/>
      <c r="H529" s="23"/>
      <c r="I529" s="23"/>
      <c r="J529" s="23"/>
      <c r="K529" s="23"/>
      <c r="L529" s="23"/>
      <c r="M529" s="10"/>
      <c r="N529" s="10"/>
      <c r="O529" s="23"/>
      <c r="P529" s="23"/>
      <c r="Q529" s="10"/>
      <c r="R529" s="10"/>
      <c r="S529" s="10"/>
      <c r="T529" s="23"/>
      <c r="U529" s="23"/>
      <c r="V529" s="23"/>
      <c r="W529" s="23"/>
      <c r="X529" s="10"/>
      <c r="Y529" s="10"/>
      <c r="Z529" s="10"/>
      <c r="AA529" s="10"/>
      <c r="AB529" s="10"/>
      <c r="AC529" s="10"/>
      <c r="AD529" s="10"/>
      <c r="AE529" s="10"/>
      <c r="AF529" s="23"/>
      <c r="AG529" s="23"/>
      <c r="AH529" s="23"/>
      <c r="AI529" s="23"/>
      <c r="AJ529" s="23"/>
      <c r="AK529" s="23"/>
      <c r="AL529" s="23"/>
      <c r="AM529" s="23"/>
      <c r="AN529" s="10"/>
      <c r="AO529" s="10"/>
      <c r="AP529" s="10"/>
      <c r="AQ529" s="10"/>
      <c r="AR529" s="10"/>
      <c r="AS529" s="10"/>
      <c r="AT529" s="10"/>
      <c r="AU529" s="10"/>
      <c r="AV529" s="10"/>
      <c r="AW529" s="10"/>
      <c r="AX529" s="10"/>
      <c r="AY529" s="10"/>
      <c r="AZ529" s="10"/>
      <c r="BA529" s="10"/>
      <c r="BB529" s="10"/>
      <c r="BC529" s="10"/>
      <c r="BD529" s="10"/>
    </row>
    <row r="530" spans="1:56" ht="15" customHeight="1" x14ac:dyDescent="0.2">
      <c r="A530" s="1"/>
      <c r="B530" s="166"/>
      <c r="C530" s="167"/>
      <c r="D530" s="167"/>
      <c r="E530" s="168"/>
      <c r="F530" s="81"/>
      <c r="G530" s="10"/>
      <c r="H530" s="10"/>
      <c r="I530" s="169"/>
      <c r="J530" s="170"/>
      <c r="K530" s="170"/>
      <c r="L530" s="170"/>
      <c r="M530" s="170"/>
      <c r="N530" s="171"/>
      <c r="O530" s="23" t="s">
        <v>102</v>
      </c>
      <c r="P530" s="23"/>
      <c r="Q530" s="10"/>
      <c r="R530" s="10"/>
      <c r="S530" s="166"/>
      <c r="T530" s="167"/>
      <c r="U530" s="167"/>
      <c r="V530" s="168"/>
      <c r="W530" s="46"/>
      <c r="X530" s="10"/>
      <c r="Y530" s="10"/>
      <c r="Z530" s="10"/>
      <c r="AA530" s="10"/>
      <c r="AB530" s="10"/>
      <c r="AC530" s="10"/>
      <c r="AD530" s="10"/>
      <c r="AE530" s="10"/>
      <c r="AF530" s="126">
        <f>IF(S530=0,I530,IF(S530&lt;1920,I530*0.7,IF(S530&lt;1970,I530*0.9,I530)))</f>
        <v>0</v>
      </c>
      <c r="AG530" s="127"/>
      <c r="AH530" s="127"/>
      <c r="AI530" s="127"/>
      <c r="AJ530" s="127"/>
      <c r="AK530" s="128"/>
      <c r="AL530" s="129" t="s">
        <v>102</v>
      </c>
      <c r="AM530" s="129"/>
      <c r="AN530" s="10"/>
      <c r="AO530" s="10"/>
      <c r="AP530" s="10"/>
      <c r="AQ530" s="10"/>
      <c r="AR530" s="10"/>
      <c r="AS530" s="10"/>
      <c r="AT530" s="10"/>
      <c r="AU530" s="10"/>
      <c r="AV530" s="10"/>
      <c r="AW530" s="10"/>
      <c r="AX530" s="10"/>
      <c r="AY530" s="10"/>
      <c r="AZ530" s="10"/>
      <c r="BA530" s="10"/>
      <c r="BB530" s="10"/>
      <c r="BC530" s="10"/>
      <c r="BD530" s="10"/>
    </row>
    <row r="531" spans="1:56" ht="2.25" customHeight="1" x14ac:dyDescent="0.2">
      <c r="A531" s="1"/>
      <c r="B531" s="7"/>
      <c r="C531" s="7"/>
      <c r="D531" s="7"/>
      <c r="E531" s="7"/>
      <c r="F531" s="84"/>
      <c r="G531" s="23"/>
      <c r="H531" s="23"/>
      <c r="I531" s="23"/>
      <c r="J531" s="23"/>
      <c r="K531" s="23"/>
      <c r="L531" s="23"/>
      <c r="M531" s="10"/>
      <c r="N531" s="10"/>
      <c r="O531" s="23"/>
      <c r="P531" s="23"/>
      <c r="Q531" s="10"/>
      <c r="R531" s="10"/>
      <c r="S531" s="10"/>
      <c r="T531" s="23"/>
      <c r="U531" s="23"/>
      <c r="V531" s="23"/>
      <c r="W531" s="23"/>
      <c r="X531" s="10"/>
      <c r="Y531" s="10"/>
      <c r="Z531" s="10"/>
      <c r="AA531" s="10"/>
      <c r="AB531" s="10"/>
      <c r="AC531" s="10"/>
      <c r="AD531" s="10"/>
      <c r="AE531" s="10"/>
      <c r="AF531" s="23"/>
      <c r="AG531" s="23"/>
      <c r="AH531" s="23"/>
      <c r="AI531" s="23"/>
      <c r="AJ531" s="23"/>
      <c r="AK531" s="23"/>
      <c r="AL531" s="23"/>
      <c r="AM531" s="23"/>
      <c r="AN531" s="10"/>
      <c r="AO531" s="10"/>
      <c r="AP531" s="10"/>
      <c r="AQ531" s="10"/>
      <c r="AR531" s="10"/>
      <c r="AS531" s="10"/>
      <c r="AT531" s="10"/>
      <c r="AU531" s="10"/>
      <c r="AV531" s="10"/>
      <c r="AW531" s="10"/>
      <c r="AX531" s="10"/>
      <c r="AY531" s="10"/>
      <c r="AZ531" s="10"/>
      <c r="BA531" s="10"/>
      <c r="BB531" s="10"/>
      <c r="BC531" s="10"/>
      <c r="BD531" s="10"/>
    </row>
    <row r="532" spans="1:56" ht="15" customHeight="1" x14ac:dyDescent="0.2">
      <c r="A532" s="1"/>
      <c r="B532" s="166"/>
      <c r="C532" s="167"/>
      <c r="D532" s="167"/>
      <c r="E532" s="168"/>
      <c r="F532" s="81"/>
      <c r="G532" s="10"/>
      <c r="H532" s="10"/>
      <c r="I532" s="169"/>
      <c r="J532" s="170"/>
      <c r="K532" s="170"/>
      <c r="L532" s="170"/>
      <c r="M532" s="170"/>
      <c r="N532" s="171"/>
      <c r="O532" s="23" t="s">
        <v>102</v>
      </c>
      <c r="P532" s="23"/>
      <c r="Q532" s="10"/>
      <c r="R532" s="10"/>
      <c r="S532" s="166"/>
      <c r="T532" s="167"/>
      <c r="U532" s="167"/>
      <c r="V532" s="168"/>
      <c r="W532" s="46"/>
      <c r="X532" s="10"/>
      <c r="Y532" s="10"/>
      <c r="Z532" s="10"/>
      <c r="AA532" s="10"/>
      <c r="AB532" s="10"/>
      <c r="AC532" s="10"/>
      <c r="AD532" s="10"/>
      <c r="AE532" s="10"/>
      <c r="AF532" s="126">
        <f>IF(S532=0,I532,IF(S532&lt;1920,I532*0.7,IF(S532&lt;1970,I532*0.9,I532)))</f>
        <v>0</v>
      </c>
      <c r="AG532" s="127"/>
      <c r="AH532" s="127"/>
      <c r="AI532" s="127"/>
      <c r="AJ532" s="127"/>
      <c r="AK532" s="128"/>
      <c r="AL532" s="129" t="s">
        <v>102</v>
      </c>
      <c r="AM532" s="129"/>
      <c r="AN532" s="10"/>
      <c r="AO532" s="10"/>
      <c r="AP532" s="10"/>
      <c r="AQ532" s="10"/>
      <c r="AR532" s="10"/>
      <c r="AS532" s="10"/>
      <c r="AT532" s="10"/>
      <c r="AU532" s="10"/>
      <c r="AV532" s="10"/>
      <c r="AW532" s="10"/>
      <c r="AX532" s="10"/>
      <c r="AY532" s="10"/>
      <c r="AZ532" s="10"/>
      <c r="BA532" s="10"/>
      <c r="BB532" s="10"/>
      <c r="BC532" s="10"/>
      <c r="BD532" s="10"/>
    </row>
    <row r="533" spans="1:56" ht="2.25" customHeight="1" x14ac:dyDescent="0.2">
      <c r="A533" s="1"/>
      <c r="B533" s="75"/>
      <c r="C533" s="75"/>
      <c r="D533" s="75"/>
      <c r="E533" s="75"/>
      <c r="F533" s="84"/>
      <c r="G533" s="23"/>
      <c r="H533" s="23"/>
      <c r="I533" s="23"/>
      <c r="J533" s="23"/>
      <c r="K533" s="23"/>
      <c r="L533" s="23"/>
      <c r="M533" s="10"/>
      <c r="N533" s="10"/>
      <c r="O533" s="23"/>
      <c r="P533" s="23"/>
      <c r="Q533" s="10"/>
      <c r="R533" s="10"/>
      <c r="S533" s="10"/>
      <c r="T533" s="23"/>
      <c r="U533" s="23"/>
      <c r="V533" s="23"/>
      <c r="W533" s="23"/>
      <c r="X533" s="10"/>
      <c r="Y533" s="10"/>
      <c r="Z533" s="10"/>
      <c r="AA533" s="10"/>
      <c r="AB533" s="10"/>
      <c r="AC533" s="10"/>
      <c r="AD533" s="10"/>
      <c r="AE533" s="10"/>
      <c r="AF533" s="23"/>
      <c r="AG533" s="23"/>
      <c r="AH533" s="23"/>
      <c r="AI533" s="23"/>
      <c r="AJ533" s="23"/>
      <c r="AK533" s="23"/>
      <c r="AL533" s="23"/>
      <c r="AM533" s="23"/>
      <c r="AN533" s="10"/>
      <c r="AO533" s="10"/>
      <c r="AP533" s="10"/>
      <c r="AQ533" s="10"/>
      <c r="AR533" s="10"/>
      <c r="AS533" s="10"/>
      <c r="AT533" s="10"/>
      <c r="AU533" s="10"/>
      <c r="AV533" s="10"/>
      <c r="AW533" s="10"/>
      <c r="AX533" s="10"/>
      <c r="AY533" s="10"/>
      <c r="AZ533" s="10"/>
      <c r="BA533" s="10"/>
      <c r="BB533" s="10"/>
      <c r="BC533" s="10"/>
      <c r="BD533" s="10"/>
    </row>
    <row r="534" spans="1:56" ht="15" customHeight="1" x14ac:dyDescent="0.2">
      <c r="A534" s="1"/>
      <c r="B534" s="166"/>
      <c r="C534" s="167"/>
      <c r="D534" s="167"/>
      <c r="E534" s="168"/>
      <c r="F534" s="81"/>
      <c r="G534" s="10"/>
      <c r="H534" s="10"/>
      <c r="I534" s="169"/>
      <c r="J534" s="170"/>
      <c r="K534" s="170"/>
      <c r="L534" s="170"/>
      <c r="M534" s="170"/>
      <c r="N534" s="171"/>
      <c r="O534" s="23" t="s">
        <v>102</v>
      </c>
      <c r="P534" s="23"/>
      <c r="Q534" s="10"/>
      <c r="R534" s="10"/>
      <c r="S534" s="166"/>
      <c r="T534" s="167"/>
      <c r="U534" s="167"/>
      <c r="V534" s="168"/>
      <c r="W534" s="46"/>
      <c r="X534" s="10"/>
      <c r="Y534" s="10"/>
      <c r="Z534" s="10"/>
      <c r="AA534" s="10"/>
      <c r="AB534" s="10"/>
      <c r="AC534" s="10"/>
      <c r="AD534" s="10"/>
      <c r="AE534" s="10"/>
      <c r="AF534" s="126">
        <f>IF(S534=0,I534,IF(S534&lt;1920,I534*0.7,IF(S534&lt;1970,I534*0.9,I534)))</f>
        <v>0</v>
      </c>
      <c r="AG534" s="127"/>
      <c r="AH534" s="127"/>
      <c r="AI534" s="127"/>
      <c r="AJ534" s="127"/>
      <c r="AK534" s="128"/>
      <c r="AL534" s="129" t="s">
        <v>102</v>
      </c>
      <c r="AM534" s="129"/>
      <c r="AN534" s="10"/>
      <c r="AO534" s="10"/>
      <c r="AP534" s="10"/>
      <c r="AQ534" s="10"/>
      <c r="AR534" s="10"/>
      <c r="AS534" s="10"/>
      <c r="AT534" s="10"/>
      <c r="AU534" s="10"/>
      <c r="AV534" s="10"/>
      <c r="AW534" s="10"/>
      <c r="AX534" s="10"/>
      <c r="AY534" s="10"/>
      <c r="AZ534" s="10"/>
      <c r="BA534" s="10"/>
      <c r="BB534" s="10"/>
      <c r="BC534" s="10"/>
      <c r="BD534" s="10"/>
    </row>
    <row r="535" spans="1:56" ht="2.25" customHeight="1" x14ac:dyDescent="0.2">
      <c r="A535" s="1"/>
      <c r="B535" s="7"/>
      <c r="C535" s="7"/>
      <c r="D535" s="7"/>
      <c r="E535" s="7"/>
      <c r="F535" s="84"/>
      <c r="G535" s="23"/>
      <c r="H535" s="23"/>
      <c r="I535" s="23"/>
      <c r="J535" s="23"/>
      <c r="K535" s="23"/>
      <c r="L535" s="23"/>
      <c r="M535" s="10"/>
      <c r="N535" s="10"/>
      <c r="O535" s="23"/>
      <c r="P535" s="23"/>
      <c r="Q535" s="10"/>
      <c r="R535" s="10"/>
      <c r="S535" s="10"/>
      <c r="T535" s="23"/>
      <c r="U535" s="23"/>
      <c r="V535" s="23"/>
      <c r="W535" s="23"/>
      <c r="X535" s="10"/>
      <c r="Y535" s="10"/>
      <c r="Z535" s="10"/>
      <c r="AA535" s="10"/>
      <c r="AB535" s="10"/>
      <c r="AC535" s="10"/>
      <c r="AD535" s="10"/>
      <c r="AE535" s="10"/>
      <c r="AF535" s="23"/>
      <c r="AG535" s="23"/>
      <c r="AH535" s="23"/>
      <c r="AI535" s="23"/>
      <c r="AJ535" s="23"/>
      <c r="AK535" s="23"/>
      <c r="AL535" s="23"/>
      <c r="AM535" s="23"/>
      <c r="AN535" s="10"/>
      <c r="AO535" s="10"/>
      <c r="AP535" s="10"/>
      <c r="AQ535" s="10"/>
      <c r="AR535" s="10"/>
      <c r="AS535" s="10"/>
      <c r="AT535" s="10"/>
      <c r="AU535" s="10"/>
      <c r="AV535" s="10"/>
      <c r="AW535" s="10"/>
      <c r="AX535" s="10"/>
      <c r="AY535" s="10"/>
      <c r="AZ535" s="10"/>
      <c r="BA535" s="10"/>
      <c r="BB535" s="10"/>
      <c r="BC535" s="10"/>
      <c r="BD535" s="10"/>
    </row>
    <row r="536" spans="1:56" ht="15" customHeight="1" x14ac:dyDescent="0.2">
      <c r="A536" s="1"/>
      <c r="B536" s="166"/>
      <c r="C536" s="167"/>
      <c r="D536" s="167"/>
      <c r="E536" s="168"/>
      <c r="F536" s="81"/>
      <c r="G536" s="10"/>
      <c r="H536" s="10"/>
      <c r="I536" s="169"/>
      <c r="J536" s="170"/>
      <c r="K536" s="170"/>
      <c r="L536" s="170"/>
      <c r="M536" s="170"/>
      <c r="N536" s="171"/>
      <c r="O536" s="23" t="s">
        <v>102</v>
      </c>
      <c r="P536" s="23"/>
      <c r="Q536" s="10"/>
      <c r="R536" s="10"/>
      <c r="S536" s="166"/>
      <c r="T536" s="167"/>
      <c r="U536" s="167"/>
      <c r="V536" s="168"/>
      <c r="W536" s="46"/>
      <c r="X536" s="10"/>
      <c r="Y536" s="10"/>
      <c r="Z536" s="10"/>
      <c r="AA536" s="10"/>
      <c r="AB536" s="10"/>
      <c r="AC536" s="10"/>
      <c r="AD536" s="10"/>
      <c r="AE536" s="10"/>
      <c r="AF536" s="126">
        <f>IF(S536=0,I536,IF(S536&lt;1920,I536*0.7,IF(S536&lt;1970,I536*0.9,I536)))</f>
        <v>0</v>
      </c>
      <c r="AG536" s="127"/>
      <c r="AH536" s="127"/>
      <c r="AI536" s="127"/>
      <c r="AJ536" s="127"/>
      <c r="AK536" s="128"/>
      <c r="AL536" s="129" t="s">
        <v>102</v>
      </c>
      <c r="AM536" s="129"/>
      <c r="AN536" s="10"/>
      <c r="AO536" s="10"/>
      <c r="AP536" s="10"/>
      <c r="AQ536" s="10"/>
      <c r="AR536" s="10"/>
      <c r="AS536" s="10"/>
      <c r="AT536" s="10"/>
      <c r="AU536" s="10"/>
      <c r="AV536" s="10"/>
      <c r="AW536" s="10"/>
      <c r="AX536" s="10"/>
      <c r="AY536" s="10"/>
      <c r="AZ536" s="10"/>
      <c r="BA536" s="10"/>
      <c r="BB536" s="10"/>
      <c r="BC536" s="10"/>
      <c r="BD536" s="10"/>
    </row>
    <row r="537" spans="1:56" ht="2.25" customHeight="1" x14ac:dyDescent="0.2">
      <c r="A537" s="1"/>
      <c r="B537" s="7"/>
      <c r="C537" s="7"/>
      <c r="D537" s="7"/>
      <c r="E537" s="7"/>
      <c r="F537" s="84"/>
      <c r="G537" s="23"/>
      <c r="H537" s="23"/>
      <c r="I537" s="23"/>
      <c r="J537" s="23"/>
      <c r="K537" s="23"/>
      <c r="L537" s="23"/>
      <c r="M537" s="10"/>
      <c r="N537" s="10"/>
      <c r="O537" s="23"/>
      <c r="P537" s="23"/>
      <c r="Q537" s="10"/>
      <c r="R537" s="10"/>
      <c r="S537" s="10"/>
      <c r="T537" s="23"/>
      <c r="U537" s="23"/>
      <c r="V537" s="23"/>
      <c r="W537" s="23"/>
      <c r="X537" s="10"/>
      <c r="Y537" s="10"/>
      <c r="Z537" s="10"/>
      <c r="AA537" s="10"/>
      <c r="AB537" s="10"/>
      <c r="AC537" s="10"/>
      <c r="AD537" s="10"/>
      <c r="AE537" s="10"/>
      <c r="AF537" s="23"/>
      <c r="AG537" s="23"/>
      <c r="AH537" s="23"/>
      <c r="AI537" s="23"/>
      <c r="AJ537" s="88"/>
      <c r="AK537" s="23"/>
      <c r="AL537" s="23"/>
      <c r="AM537" s="23"/>
      <c r="AN537" s="10"/>
      <c r="AO537" s="10"/>
      <c r="AP537" s="10"/>
      <c r="AQ537" s="10"/>
      <c r="AR537" s="10"/>
      <c r="AS537" s="10"/>
      <c r="AT537" s="10"/>
      <c r="AU537" s="10"/>
      <c r="AV537" s="10"/>
      <c r="AW537" s="10"/>
      <c r="AX537" s="10"/>
      <c r="AY537" s="10"/>
      <c r="AZ537" s="10"/>
      <c r="BA537" s="10"/>
      <c r="BB537" s="10"/>
      <c r="BC537" s="10"/>
      <c r="BD537" s="10"/>
    </row>
    <row r="538" spans="1:56" ht="15" customHeight="1" x14ac:dyDescent="0.2">
      <c r="A538" s="1"/>
      <c r="B538" s="166"/>
      <c r="C538" s="167"/>
      <c r="D538" s="167"/>
      <c r="E538" s="168"/>
      <c r="F538" s="81"/>
      <c r="G538" s="10"/>
      <c r="H538" s="10"/>
      <c r="I538" s="169"/>
      <c r="J538" s="170"/>
      <c r="K538" s="170"/>
      <c r="L538" s="170"/>
      <c r="M538" s="170"/>
      <c r="N538" s="171"/>
      <c r="O538" s="23" t="s">
        <v>102</v>
      </c>
      <c r="P538" s="23"/>
      <c r="Q538" s="10"/>
      <c r="R538" s="10"/>
      <c r="S538" s="166"/>
      <c r="T538" s="167"/>
      <c r="U538" s="167"/>
      <c r="V538" s="168"/>
      <c r="W538" s="46"/>
      <c r="X538" s="10"/>
      <c r="Y538" s="10"/>
      <c r="Z538" s="10"/>
      <c r="AA538" s="10"/>
      <c r="AB538" s="10"/>
      <c r="AC538" s="10"/>
      <c r="AD538" s="10"/>
      <c r="AE538" s="10"/>
      <c r="AF538" s="126">
        <f>IF(S538=0,I538,IF(S538&lt;1920,I538*0.7,IF(S538&lt;1970,I538*0.9,I538)))</f>
        <v>0</v>
      </c>
      <c r="AG538" s="127"/>
      <c r="AH538" s="127"/>
      <c r="AI538" s="127"/>
      <c r="AJ538" s="127"/>
      <c r="AK538" s="128"/>
      <c r="AL538" s="129" t="s">
        <v>102</v>
      </c>
      <c r="AM538" s="129"/>
      <c r="AN538" s="10"/>
      <c r="AO538" s="10"/>
      <c r="AP538" s="10"/>
      <c r="AQ538" s="10"/>
      <c r="AR538" s="10"/>
      <c r="AS538" s="10"/>
      <c r="AT538" s="10"/>
      <c r="AU538" s="10"/>
      <c r="AV538" s="10"/>
      <c r="AW538" s="10"/>
      <c r="AX538" s="10"/>
      <c r="AY538" s="10"/>
      <c r="AZ538" s="10"/>
      <c r="BA538" s="10"/>
      <c r="BB538" s="10"/>
      <c r="BC538" s="10"/>
      <c r="BD538" s="10"/>
    </row>
    <row r="539" spans="1:56" ht="2.25" customHeight="1" x14ac:dyDescent="0.2">
      <c r="A539" s="1"/>
      <c r="B539" s="7"/>
      <c r="C539" s="7"/>
      <c r="D539" s="7"/>
      <c r="E539" s="7"/>
      <c r="F539" s="84"/>
      <c r="G539" s="23"/>
      <c r="H539" s="23"/>
      <c r="I539" s="23"/>
      <c r="J539" s="23"/>
      <c r="K539" s="23"/>
      <c r="L539" s="23"/>
      <c r="M539" s="10"/>
      <c r="N539" s="10"/>
      <c r="O539" s="23"/>
      <c r="P539" s="23"/>
      <c r="Q539" s="10"/>
      <c r="R539" s="10"/>
      <c r="S539" s="10"/>
      <c r="T539" s="23"/>
      <c r="U539" s="23"/>
      <c r="V539" s="23"/>
      <c r="W539" s="23"/>
      <c r="X539" s="10"/>
      <c r="Y539" s="10"/>
      <c r="Z539" s="10"/>
      <c r="AA539" s="10"/>
      <c r="AB539" s="10"/>
      <c r="AC539" s="10"/>
      <c r="AD539" s="10"/>
      <c r="AE539" s="10"/>
      <c r="AF539" s="23"/>
      <c r="AG539" s="23"/>
      <c r="AH539" s="23"/>
      <c r="AI539" s="23"/>
      <c r="AJ539" s="88"/>
      <c r="AK539" s="23"/>
      <c r="AL539" s="23"/>
      <c r="AM539" s="23"/>
      <c r="AN539" s="10"/>
      <c r="AO539" s="10"/>
      <c r="AP539" s="10"/>
      <c r="AQ539" s="10"/>
      <c r="AR539" s="10"/>
      <c r="AS539" s="10"/>
      <c r="AT539" s="10"/>
      <c r="AU539" s="10"/>
      <c r="AV539" s="10"/>
      <c r="AW539" s="10"/>
      <c r="AX539" s="10"/>
      <c r="AY539" s="10"/>
      <c r="AZ539" s="10"/>
      <c r="BA539" s="10"/>
      <c r="BB539" s="10"/>
      <c r="BC539" s="10"/>
      <c r="BD539" s="10"/>
    </row>
    <row r="540" spans="1:56" ht="15" customHeight="1" x14ac:dyDescent="0.2">
      <c r="A540" s="1"/>
      <c r="B540" s="166"/>
      <c r="C540" s="167"/>
      <c r="D540" s="167"/>
      <c r="E540" s="168"/>
      <c r="F540" s="84"/>
      <c r="G540" s="10"/>
      <c r="H540" s="10"/>
      <c r="I540" s="169"/>
      <c r="J540" s="170"/>
      <c r="K540" s="170"/>
      <c r="L540" s="170"/>
      <c r="M540" s="170"/>
      <c r="N540" s="171"/>
      <c r="O540" s="23" t="s">
        <v>102</v>
      </c>
      <c r="P540" s="23"/>
      <c r="Q540" s="10"/>
      <c r="R540" s="10"/>
      <c r="S540" s="166"/>
      <c r="T540" s="167"/>
      <c r="U540" s="167"/>
      <c r="V540" s="168"/>
      <c r="W540" s="46"/>
      <c r="X540" s="10"/>
      <c r="Y540" s="10"/>
      <c r="Z540" s="10"/>
      <c r="AA540" s="10"/>
      <c r="AB540" s="10"/>
      <c r="AC540" s="10"/>
      <c r="AD540" s="10"/>
      <c r="AE540" s="10"/>
      <c r="AF540" s="126">
        <f>IF(S540=0,I540,IF(S540&lt;1920,I540*0.7,IF(S540&lt;1970,I540*0.9,I540)))</f>
        <v>0</v>
      </c>
      <c r="AG540" s="127"/>
      <c r="AH540" s="127"/>
      <c r="AI540" s="127"/>
      <c r="AJ540" s="127"/>
      <c r="AK540" s="128"/>
      <c r="AL540" s="129" t="s">
        <v>102</v>
      </c>
      <c r="AM540" s="129"/>
      <c r="AN540" s="10"/>
      <c r="AO540" s="10"/>
      <c r="AP540" s="10"/>
      <c r="AQ540" s="10"/>
      <c r="AR540" s="10"/>
      <c r="AS540" s="10"/>
      <c r="AT540" s="10"/>
      <c r="AU540" s="10"/>
      <c r="AV540" s="10"/>
      <c r="AW540" s="10"/>
      <c r="AX540" s="10"/>
      <c r="AY540" s="10"/>
      <c r="AZ540" s="10"/>
      <c r="BA540" s="10"/>
      <c r="BB540" s="10"/>
      <c r="BC540" s="10"/>
      <c r="BD540" s="10"/>
    </row>
    <row r="541" spans="1:56" ht="2.25" customHeight="1" x14ac:dyDescent="0.2">
      <c r="A541" s="1"/>
      <c r="B541" s="7"/>
      <c r="C541" s="7"/>
      <c r="D541" s="7"/>
      <c r="E541" s="7"/>
      <c r="F541" s="84"/>
      <c r="G541" s="23"/>
      <c r="H541" s="23"/>
      <c r="I541" s="23"/>
      <c r="J541" s="23"/>
      <c r="K541" s="23"/>
      <c r="L541" s="23"/>
      <c r="M541" s="10"/>
      <c r="N541" s="10"/>
      <c r="O541" s="23"/>
      <c r="P541" s="23"/>
      <c r="Q541" s="10"/>
      <c r="R541" s="10"/>
      <c r="S541" s="10"/>
      <c r="T541" s="23"/>
      <c r="U541" s="23"/>
      <c r="V541" s="23"/>
      <c r="W541" s="23"/>
      <c r="X541" s="10"/>
      <c r="Y541" s="10"/>
      <c r="Z541" s="10"/>
      <c r="AA541" s="10"/>
      <c r="AB541" s="10"/>
      <c r="AC541" s="10"/>
      <c r="AD541" s="10"/>
      <c r="AE541" s="10"/>
      <c r="AF541" s="23"/>
      <c r="AG541" s="23"/>
      <c r="AH541" s="23"/>
      <c r="AI541" s="23"/>
      <c r="AJ541" s="23"/>
      <c r="AK541" s="23"/>
      <c r="AL541" s="23"/>
      <c r="AM541" s="23"/>
      <c r="AN541" s="10"/>
      <c r="AO541" s="10"/>
      <c r="AP541" s="10"/>
      <c r="AQ541" s="10"/>
      <c r="AR541" s="10"/>
      <c r="AS541" s="10"/>
      <c r="AT541" s="10"/>
      <c r="AU541" s="10"/>
      <c r="AV541" s="10"/>
      <c r="AW541" s="10"/>
      <c r="AX541" s="10"/>
      <c r="AY541" s="10"/>
      <c r="AZ541" s="10"/>
      <c r="BA541" s="10"/>
      <c r="BB541" s="10"/>
      <c r="BC541" s="10"/>
      <c r="BD541" s="10"/>
    </row>
    <row r="542" spans="1:56" ht="15" customHeight="1" x14ac:dyDescent="0.2">
      <c r="A542" s="1"/>
      <c r="B542" s="166"/>
      <c r="C542" s="167"/>
      <c r="D542" s="167"/>
      <c r="E542" s="168"/>
      <c r="F542" s="84"/>
      <c r="G542" s="10"/>
      <c r="H542" s="10"/>
      <c r="I542" s="169"/>
      <c r="J542" s="170"/>
      <c r="K542" s="170"/>
      <c r="L542" s="170"/>
      <c r="M542" s="170"/>
      <c r="N542" s="171"/>
      <c r="O542" s="23" t="s">
        <v>102</v>
      </c>
      <c r="P542" s="23"/>
      <c r="Q542" s="10"/>
      <c r="R542" s="10"/>
      <c r="S542" s="166"/>
      <c r="T542" s="167"/>
      <c r="U542" s="167"/>
      <c r="V542" s="168"/>
      <c r="W542" s="46"/>
      <c r="X542" s="10"/>
      <c r="Y542" s="10"/>
      <c r="Z542" s="10"/>
      <c r="AA542" s="10"/>
      <c r="AB542" s="10"/>
      <c r="AC542" s="10"/>
      <c r="AD542" s="10"/>
      <c r="AE542" s="10"/>
      <c r="AF542" s="126">
        <f>IF(S542=0,I542,IF(S542&lt;1920,I542*0.7,IF(S542&lt;1970,I542*0.9,I542)))</f>
        <v>0</v>
      </c>
      <c r="AG542" s="127"/>
      <c r="AH542" s="127"/>
      <c r="AI542" s="127"/>
      <c r="AJ542" s="127"/>
      <c r="AK542" s="128"/>
      <c r="AL542" s="129" t="s">
        <v>102</v>
      </c>
      <c r="AM542" s="129"/>
      <c r="AN542" s="10"/>
      <c r="AO542" s="10"/>
      <c r="AP542" s="10"/>
      <c r="AQ542" s="10"/>
      <c r="AR542" s="10"/>
      <c r="AS542" s="10"/>
      <c r="AT542" s="10"/>
      <c r="AU542" s="10"/>
      <c r="AV542" s="10"/>
      <c r="AW542" s="10"/>
      <c r="AX542" s="10"/>
      <c r="AY542" s="10"/>
      <c r="AZ542" s="10"/>
      <c r="BA542" s="10"/>
      <c r="BB542" s="10"/>
      <c r="BC542" s="10"/>
      <c r="BD542" s="10"/>
    </row>
    <row r="543" spans="1:56" ht="2.25" customHeight="1" x14ac:dyDescent="0.2">
      <c r="A543" s="1"/>
      <c r="B543" s="84"/>
      <c r="C543" s="84"/>
      <c r="D543" s="84"/>
      <c r="E543" s="84"/>
      <c r="F543" s="84"/>
      <c r="G543" s="23"/>
      <c r="H543" s="23"/>
      <c r="I543" s="23"/>
      <c r="J543" s="23"/>
      <c r="K543" s="23"/>
      <c r="L543" s="23"/>
      <c r="M543" s="10"/>
      <c r="N543" s="10"/>
      <c r="O543" s="23"/>
      <c r="P543" s="23"/>
      <c r="Q543" s="10"/>
      <c r="R543" s="10"/>
      <c r="S543" s="10"/>
      <c r="T543" s="23"/>
      <c r="U543" s="23"/>
      <c r="V543" s="23"/>
      <c r="W543" s="23"/>
      <c r="X543" s="10"/>
      <c r="Y543" s="10"/>
      <c r="Z543" s="10"/>
      <c r="AA543" s="10"/>
      <c r="AB543" s="10"/>
      <c r="AC543" s="10"/>
      <c r="AD543" s="10"/>
      <c r="AE543" s="10"/>
      <c r="AF543" s="23"/>
      <c r="AG543" s="23"/>
      <c r="AH543" s="23"/>
      <c r="AI543" s="23"/>
      <c r="AJ543" s="23"/>
      <c r="AK543" s="23"/>
      <c r="AL543" s="23"/>
      <c r="AM543" s="23"/>
      <c r="AN543" s="10"/>
      <c r="AO543" s="10"/>
      <c r="AP543" s="10"/>
      <c r="AQ543" s="10"/>
      <c r="AR543" s="10"/>
      <c r="AS543" s="10"/>
      <c r="AT543" s="10"/>
      <c r="AU543" s="10"/>
      <c r="AV543" s="10"/>
      <c r="AW543" s="10"/>
      <c r="AX543" s="10"/>
      <c r="AY543" s="10"/>
      <c r="AZ543" s="10"/>
      <c r="BA543" s="10"/>
      <c r="BB543" s="10"/>
      <c r="BC543" s="10"/>
      <c r="BD543" s="10"/>
    </row>
    <row r="544" spans="1:56" ht="15" customHeight="1" x14ac:dyDescent="0.2">
      <c r="A544" s="1"/>
      <c r="B544" s="166"/>
      <c r="C544" s="167"/>
      <c r="D544" s="167"/>
      <c r="E544" s="168"/>
      <c r="F544" s="84"/>
      <c r="G544" s="10"/>
      <c r="H544" s="10"/>
      <c r="I544" s="169"/>
      <c r="J544" s="170"/>
      <c r="K544" s="170"/>
      <c r="L544" s="170"/>
      <c r="M544" s="170"/>
      <c r="N544" s="171"/>
      <c r="O544" s="23" t="s">
        <v>102</v>
      </c>
      <c r="P544" s="23"/>
      <c r="Q544" s="10"/>
      <c r="R544" s="10"/>
      <c r="S544" s="166"/>
      <c r="T544" s="167"/>
      <c r="U544" s="167"/>
      <c r="V544" s="168"/>
      <c r="W544" s="46"/>
      <c r="X544" s="23"/>
      <c r="Y544" s="10"/>
      <c r="Z544" s="10"/>
      <c r="AA544" s="10"/>
      <c r="AB544" s="10"/>
      <c r="AC544" s="10"/>
      <c r="AD544" s="10"/>
      <c r="AE544" s="10"/>
      <c r="AF544" s="126">
        <f>IF(S544=0,I544,IF(S544&lt;1920,I544*0.7,IF(S544&lt;1970,I544*0.9,I544)))</f>
        <v>0</v>
      </c>
      <c r="AG544" s="127"/>
      <c r="AH544" s="127"/>
      <c r="AI544" s="127"/>
      <c r="AJ544" s="127"/>
      <c r="AK544" s="128"/>
      <c r="AL544" s="129" t="s">
        <v>102</v>
      </c>
      <c r="AM544" s="129"/>
      <c r="AN544" s="10"/>
      <c r="AO544" s="10"/>
      <c r="AP544" s="10"/>
      <c r="AQ544" s="10"/>
      <c r="AR544" s="10"/>
      <c r="AS544" s="10"/>
      <c r="AT544" s="10"/>
      <c r="AU544" s="10"/>
      <c r="AV544" s="10"/>
      <c r="AW544" s="10"/>
      <c r="AX544" s="10"/>
      <c r="AY544" s="10"/>
      <c r="AZ544" s="10"/>
      <c r="BA544" s="10"/>
      <c r="BB544" s="10"/>
      <c r="BC544" s="10"/>
      <c r="BD544" s="10"/>
    </row>
    <row r="545" spans="1:56" ht="2.25" customHeight="1" x14ac:dyDescent="0.2">
      <c r="A545" s="1"/>
      <c r="B545" s="10"/>
      <c r="C545" s="10"/>
      <c r="D545" s="10"/>
      <c r="E545" s="10"/>
      <c r="F545" s="23"/>
      <c r="G545" s="26"/>
      <c r="H545" s="26"/>
      <c r="I545" s="26"/>
      <c r="J545" s="26"/>
      <c r="K545" s="26"/>
      <c r="L545" s="26"/>
      <c r="M545" s="23"/>
      <c r="N545" s="23"/>
      <c r="O545" s="23"/>
      <c r="P545" s="46"/>
      <c r="Q545" s="46"/>
      <c r="R545" s="46"/>
      <c r="S545" s="46"/>
      <c r="T545" s="10"/>
      <c r="U545" s="23"/>
      <c r="V545" s="23"/>
      <c r="W545" s="10"/>
      <c r="X545" s="3"/>
      <c r="Y545" s="3"/>
      <c r="Z545" s="3"/>
      <c r="AA545" s="3"/>
      <c r="AB545" s="3"/>
      <c r="AC545" s="3"/>
      <c r="AD545" s="23"/>
      <c r="AE545" s="23"/>
      <c r="AF545" s="23"/>
      <c r="AG545" s="23"/>
      <c r="AH545" s="23"/>
      <c r="AI545" s="23"/>
      <c r="AJ545" s="23"/>
      <c r="AK545" s="23"/>
      <c r="AL545" s="23"/>
      <c r="AM545" s="10"/>
      <c r="AN545" s="10"/>
      <c r="AO545" s="10"/>
      <c r="AP545" s="10"/>
      <c r="AQ545" s="10"/>
      <c r="AR545" s="10"/>
      <c r="AS545" s="10"/>
      <c r="AT545" s="10"/>
      <c r="AU545" s="10"/>
      <c r="AV545" s="10"/>
      <c r="AW545" s="10"/>
      <c r="AX545" s="10"/>
      <c r="AY545" s="10"/>
      <c r="AZ545" s="10"/>
      <c r="BA545" s="10"/>
      <c r="BB545" s="10"/>
      <c r="BC545" s="10"/>
      <c r="BD545" s="10"/>
    </row>
    <row r="546" spans="1:56" ht="15" customHeight="1" x14ac:dyDescent="0.2">
      <c r="A546" s="107"/>
      <c r="B546" s="107"/>
      <c r="C546" s="107"/>
      <c r="D546" s="107"/>
      <c r="E546" s="107"/>
      <c r="F546" s="107"/>
      <c r="G546" s="107"/>
      <c r="H546" s="107"/>
      <c r="I546" s="107"/>
      <c r="J546" s="107"/>
      <c r="K546" s="107"/>
      <c r="L546" s="107"/>
      <c r="M546" s="107"/>
      <c r="N546" s="107"/>
      <c r="O546" s="107"/>
      <c r="P546" s="107"/>
      <c r="Q546" s="107"/>
      <c r="R546" s="107"/>
      <c r="S546" s="107"/>
      <c r="T546" s="107"/>
      <c r="U546" s="107"/>
      <c r="V546" s="107"/>
      <c r="W546" s="107"/>
      <c r="X546" s="107"/>
      <c r="Y546" s="107"/>
      <c r="Z546" s="107"/>
      <c r="AA546" s="107"/>
      <c r="AB546" s="107"/>
      <c r="AC546" s="107"/>
      <c r="AD546" s="107"/>
      <c r="AE546" s="107"/>
      <c r="AF546" s="107"/>
      <c r="AG546" s="107"/>
      <c r="AH546" s="107"/>
      <c r="AI546" s="107"/>
      <c r="AJ546" s="107"/>
      <c r="AK546" s="107"/>
      <c r="AL546" s="107"/>
      <c r="AM546" s="107"/>
      <c r="AN546" s="107"/>
      <c r="AO546" s="107"/>
      <c r="AP546" s="107"/>
      <c r="AQ546" s="10"/>
      <c r="AR546" s="10"/>
      <c r="AS546" s="10"/>
      <c r="AT546" s="10"/>
      <c r="AU546" s="10"/>
      <c r="AV546" s="10"/>
      <c r="AW546" s="10"/>
      <c r="AX546" s="10"/>
      <c r="AY546" s="10"/>
      <c r="AZ546" s="10"/>
      <c r="BA546" s="10"/>
      <c r="BB546" s="10"/>
      <c r="BC546" s="10"/>
      <c r="BD546" s="10"/>
    </row>
    <row r="547" spans="1:56" ht="15" customHeight="1" x14ac:dyDescent="0.2">
      <c r="A547" s="1">
        <v>48</v>
      </c>
      <c r="B547" s="104" t="s">
        <v>274</v>
      </c>
      <c r="C547" s="104"/>
      <c r="D547" s="104"/>
      <c r="E547" s="104"/>
      <c r="F547" s="104"/>
      <c r="G547" s="104"/>
      <c r="H547" s="104"/>
      <c r="I547" s="104"/>
      <c r="J547" s="104"/>
      <c r="K547" s="104"/>
      <c r="L547" s="104"/>
      <c r="M547" s="104"/>
      <c r="N547" s="104"/>
      <c r="O547" s="104"/>
      <c r="P547" s="104"/>
      <c r="Q547" s="104"/>
      <c r="R547" s="104"/>
      <c r="S547" s="104"/>
      <c r="T547" s="104"/>
      <c r="U547" s="104"/>
      <c r="V547" s="104"/>
      <c r="W547" s="104"/>
      <c r="X547" s="104"/>
      <c r="Y547" s="104"/>
      <c r="Z547" s="104"/>
      <c r="AA547" s="104"/>
      <c r="AB547" s="104"/>
      <c r="AC547" s="104"/>
      <c r="AD547" s="104"/>
      <c r="AE547" s="104"/>
      <c r="AF547" s="104"/>
      <c r="AG547" s="104"/>
      <c r="AH547" s="104"/>
      <c r="AI547" s="104"/>
      <c r="AJ547" s="104"/>
      <c r="AK547" s="104"/>
      <c r="AL547" s="104"/>
      <c r="AM547" s="104"/>
      <c r="AN547" s="104"/>
      <c r="AO547" s="104"/>
      <c r="AP547" s="104"/>
      <c r="AQ547" s="10"/>
      <c r="AR547" s="10"/>
      <c r="AS547" s="10"/>
      <c r="AT547" s="10"/>
      <c r="AU547" s="10"/>
      <c r="AV547" s="10"/>
      <c r="AW547" s="10"/>
      <c r="AX547" s="10"/>
      <c r="AY547" s="10"/>
      <c r="AZ547" s="10"/>
      <c r="BA547" s="10"/>
      <c r="BB547" s="10"/>
      <c r="BC547" s="10"/>
      <c r="BD547" s="10"/>
    </row>
    <row r="548" spans="1:56" ht="15" customHeight="1" x14ac:dyDescent="0.2">
      <c r="A548" s="1"/>
      <c r="B548" s="104"/>
      <c r="C548" s="104"/>
      <c r="D548" s="104"/>
      <c r="E548" s="104"/>
      <c r="F548" s="104"/>
      <c r="G548" s="104"/>
      <c r="H548" s="104"/>
      <c r="I548" s="104"/>
      <c r="J548" s="104"/>
      <c r="K548" s="104"/>
      <c r="L548" s="104"/>
      <c r="M548" s="104"/>
      <c r="N548" s="104"/>
      <c r="O548" s="104"/>
      <c r="P548" s="104"/>
      <c r="Q548" s="104"/>
      <c r="R548" s="104"/>
      <c r="S548" s="104"/>
      <c r="T548" s="104"/>
      <c r="U548" s="104"/>
      <c r="V548" s="104"/>
      <c r="W548" s="104"/>
      <c r="X548" s="104"/>
      <c r="Y548" s="104"/>
      <c r="Z548" s="104"/>
      <c r="AA548" s="104"/>
      <c r="AB548" s="104"/>
      <c r="AC548" s="104"/>
      <c r="AD548" s="104"/>
      <c r="AE548" s="104"/>
      <c r="AF548" s="104"/>
      <c r="AG548" s="104"/>
      <c r="AH548" s="104"/>
      <c r="AI548" s="104"/>
      <c r="AJ548" s="104"/>
      <c r="AK548" s="104"/>
      <c r="AL548" s="104"/>
      <c r="AM548" s="104"/>
      <c r="AN548" s="104"/>
      <c r="AO548" s="104"/>
      <c r="AP548" s="104"/>
      <c r="AQ548" s="10"/>
      <c r="AR548" s="10"/>
      <c r="AS548" s="10"/>
      <c r="AT548" s="10"/>
      <c r="AU548" s="10"/>
      <c r="AV548" s="10"/>
      <c r="AW548" s="10"/>
      <c r="AX548" s="10"/>
      <c r="AY548" s="10"/>
      <c r="AZ548" s="10"/>
      <c r="BA548" s="10"/>
      <c r="BB548" s="10"/>
      <c r="BC548" s="10"/>
      <c r="BD548" s="10"/>
    </row>
    <row r="549" spans="1:56" ht="15" customHeight="1" x14ac:dyDescent="0.2">
      <c r="A549" s="1"/>
      <c r="B549" s="104"/>
      <c r="C549" s="104"/>
      <c r="D549" s="104"/>
      <c r="E549" s="104"/>
      <c r="F549" s="104"/>
      <c r="G549" s="104"/>
      <c r="H549" s="104"/>
      <c r="I549" s="104"/>
      <c r="J549" s="104"/>
      <c r="K549" s="104"/>
      <c r="L549" s="104"/>
      <c r="M549" s="104"/>
      <c r="N549" s="104"/>
      <c r="O549" s="104"/>
      <c r="P549" s="104"/>
      <c r="Q549" s="104"/>
      <c r="R549" s="104"/>
      <c r="S549" s="104"/>
      <c r="T549" s="104"/>
      <c r="U549" s="104"/>
      <c r="V549" s="104"/>
      <c r="W549" s="104"/>
      <c r="X549" s="104"/>
      <c r="Y549" s="104"/>
      <c r="Z549" s="104"/>
      <c r="AA549" s="104"/>
      <c r="AB549" s="104"/>
      <c r="AC549" s="104"/>
      <c r="AD549" s="104"/>
      <c r="AE549" s="104"/>
      <c r="AF549" s="104"/>
      <c r="AG549" s="104"/>
      <c r="AH549" s="104"/>
      <c r="AI549" s="104"/>
      <c r="AJ549" s="104"/>
      <c r="AK549" s="104"/>
      <c r="AL549" s="104"/>
      <c r="AM549" s="104"/>
      <c r="AN549" s="104"/>
      <c r="AO549" s="104"/>
      <c r="AP549" s="104"/>
      <c r="AQ549" s="10"/>
      <c r="AR549" s="10"/>
      <c r="AS549" s="10"/>
      <c r="AT549" s="10"/>
      <c r="AU549" s="10"/>
      <c r="AV549" s="10"/>
      <c r="AW549" s="10"/>
      <c r="AX549" s="10"/>
      <c r="AY549" s="10"/>
      <c r="AZ549" s="10"/>
      <c r="BA549" s="10"/>
      <c r="BB549" s="10"/>
      <c r="BC549" s="10"/>
      <c r="BD549" s="10"/>
    </row>
    <row r="550" spans="1:56" ht="9" customHeight="1" x14ac:dyDescent="0.2">
      <c r="A550" s="1"/>
      <c r="B550" s="104"/>
      <c r="C550" s="104"/>
      <c r="D550" s="104"/>
      <c r="E550" s="104"/>
      <c r="F550" s="104"/>
      <c r="G550" s="104"/>
      <c r="H550" s="104"/>
      <c r="I550" s="104"/>
      <c r="J550" s="104"/>
      <c r="K550" s="104"/>
      <c r="L550" s="104"/>
      <c r="M550" s="104"/>
      <c r="N550" s="104"/>
      <c r="O550" s="104"/>
      <c r="P550" s="104"/>
      <c r="Q550" s="104"/>
      <c r="R550" s="104"/>
      <c r="S550" s="104"/>
      <c r="T550" s="104"/>
      <c r="U550" s="104"/>
      <c r="V550" s="104"/>
      <c r="W550" s="104"/>
      <c r="X550" s="104"/>
      <c r="Y550" s="104"/>
      <c r="Z550" s="104"/>
      <c r="AA550" s="104"/>
      <c r="AB550" s="104"/>
      <c r="AC550" s="104"/>
      <c r="AD550" s="104"/>
      <c r="AE550" s="104"/>
      <c r="AF550" s="104"/>
      <c r="AG550" s="104"/>
      <c r="AH550" s="104"/>
      <c r="AI550" s="104"/>
      <c r="AJ550" s="104"/>
      <c r="AK550" s="104"/>
      <c r="AL550" s="104"/>
      <c r="AM550" s="104"/>
      <c r="AN550" s="104"/>
      <c r="AO550" s="104"/>
      <c r="AP550" s="104"/>
      <c r="AQ550" s="10"/>
      <c r="AR550" s="10"/>
      <c r="AS550" s="10"/>
      <c r="AT550" s="10"/>
      <c r="AU550" s="10"/>
      <c r="AV550" s="10"/>
      <c r="AW550" s="10"/>
      <c r="AX550" s="10"/>
      <c r="AY550" s="10"/>
      <c r="AZ550" s="10"/>
      <c r="BA550" s="10"/>
      <c r="BB550" s="10"/>
      <c r="BC550" s="10"/>
      <c r="BD550" s="10"/>
    </row>
    <row r="551" spans="1:56" ht="30" customHeight="1" x14ac:dyDescent="0.2">
      <c r="A551" s="1"/>
      <c r="B551" s="178" t="s">
        <v>272</v>
      </c>
      <c r="C551" s="178"/>
      <c r="D551" s="178"/>
      <c r="E551" s="178"/>
      <c r="F551" s="178"/>
      <c r="G551" s="178"/>
      <c r="H551" s="178"/>
      <c r="I551" s="178"/>
      <c r="J551" s="178"/>
      <c r="K551" s="178"/>
      <c r="L551" s="178"/>
      <c r="M551" s="178"/>
      <c r="N551" s="178"/>
      <c r="O551" s="178"/>
      <c r="P551" s="178"/>
      <c r="Q551" s="178"/>
      <c r="R551" s="178"/>
      <c r="S551" s="178"/>
      <c r="T551" s="178"/>
      <c r="U551" s="178"/>
      <c r="V551" s="178"/>
      <c r="W551" s="178"/>
      <c r="X551" s="178"/>
      <c r="Y551" s="178"/>
      <c r="Z551" s="178"/>
      <c r="AA551" s="178"/>
      <c r="AB551" s="178"/>
      <c r="AC551" s="178"/>
      <c r="AD551" s="178"/>
      <c r="AE551" s="178"/>
      <c r="AF551" s="178"/>
      <c r="AG551" s="178"/>
      <c r="AH551" s="178"/>
      <c r="AI551" s="178"/>
      <c r="AJ551" s="178"/>
      <c r="AK551" s="178"/>
      <c r="AL551" s="178"/>
      <c r="AM551" s="178"/>
      <c r="AN551" s="178"/>
      <c r="AO551" s="178"/>
      <c r="AP551" s="178"/>
      <c r="AQ551" s="10"/>
      <c r="AR551" s="10"/>
      <c r="AS551" s="10"/>
      <c r="AT551" s="10"/>
      <c r="AU551" s="10"/>
      <c r="AV551" s="10"/>
      <c r="AW551" s="10"/>
      <c r="AX551" s="10"/>
      <c r="AY551" s="10"/>
      <c r="AZ551" s="10"/>
      <c r="BA551" s="10"/>
      <c r="BB551" s="10"/>
      <c r="BC551" s="10"/>
      <c r="BD551" s="10"/>
    </row>
    <row r="552" spans="1:56" ht="15" customHeight="1" x14ac:dyDescent="0.2">
      <c r="A552" s="1"/>
      <c r="B552" s="133" t="s">
        <v>275</v>
      </c>
      <c r="C552" s="133"/>
      <c r="D552" s="133"/>
      <c r="E552" s="133"/>
      <c r="F552" s="10"/>
      <c r="G552" s="179" t="s">
        <v>116</v>
      </c>
      <c r="H552" s="149"/>
      <c r="I552" s="149"/>
      <c r="J552" s="149"/>
      <c r="K552" s="149"/>
      <c r="L552" s="149"/>
      <c r="M552" s="149"/>
      <c r="N552" s="149"/>
      <c r="O552" s="23"/>
      <c r="P552" s="180" t="s">
        <v>117</v>
      </c>
      <c r="Q552" s="149"/>
      <c r="R552" s="149"/>
      <c r="S552" s="149"/>
      <c r="T552" s="15"/>
      <c r="U552" s="179" t="s">
        <v>118</v>
      </c>
      <c r="V552" s="148"/>
      <c r="W552" s="148"/>
      <c r="X552" s="148"/>
      <c r="Y552" s="148"/>
      <c r="Z552" s="148"/>
      <c r="AA552" s="148"/>
      <c r="AB552" s="148"/>
      <c r="AC552" s="148"/>
      <c r="AD552" s="149"/>
      <c r="AE552" s="149"/>
      <c r="AF552" s="10"/>
      <c r="AG552" s="179" t="s">
        <v>119</v>
      </c>
      <c r="AH552" s="181"/>
      <c r="AI552" s="181"/>
      <c r="AJ552" s="181"/>
      <c r="AK552" s="181"/>
      <c r="AL552" s="181"/>
      <c r="AM552" s="181"/>
      <c r="AN552" s="181"/>
      <c r="AO552" s="181"/>
      <c r="AP552" s="10"/>
      <c r="AQ552" s="10"/>
      <c r="AR552" s="10"/>
      <c r="AS552" s="10"/>
      <c r="AT552" s="10"/>
      <c r="AU552" s="10"/>
      <c r="AV552" s="10"/>
      <c r="AW552" s="10"/>
      <c r="AX552" s="10"/>
      <c r="AY552" s="10"/>
      <c r="AZ552" s="10"/>
      <c r="BA552" s="10"/>
      <c r="BB552" s="10"/>
      <c r="BC552" s="10"/>
      <c r="BD552" s="10"/>
    </row>
    <row r="553" spans="1:56" ht="15" customHeight="1" x14ac:dyDescent="0.2">
      <c r="A553" s="1"/>
      <c r="B553" s="133"/>
      <c r="C553" s="133"/>
      <c r="D553" s="133"/>
      <c r="E553" s="133"/>
      <c r="F553" s="10"/>
      <c r="G553" s="149"/>
      <c r="H553" s="149"/>
      <c r="I553" s="149"/>
      <c r="J553" s="149"/>
      <c r="K553" s="149"/>
      <c r="L553" s="149"/>
      <c r="M553" s="149"/>
      <c r="N553" s="149"/>
      <c r="O553" s="23"/>
      <c r="P553" s="149"/>
      <c r="Q553" s="149"/>
      <c r="R553" s="149"/>
      <c r="S553" s="149"/>
      <c r="T553" s="15"/>
      <c r="U553" s="148"/>
      <c r="V553" s="148"/>
      <c r="W553" s="148"/>
      <c r="X553" s="148"/>
      <c r="Y553" s="148"/>
      <c r="Z553" s="148"/>
      <c r="AA553" s="148"/>
      <c r="AB553" s="148"/>
      <c r="AC553" s="148"/>
      <c r="AD553" s="149"/>
      <c r="AE553" s="149"/>
      <c r="AF553" s="10"/>
      <c r="AG553" s="181"/>
      <c r="AH553" s="181"/>
      <c r="AI553" s="181"/>
      <c r="AJ553" s="181"/>
      <c r="AK553" s="181"/>
      <c r="AL553" s="181"/>
      <c r="AM553" s="181"/>
      <c r="AN553" s="181"/>
      <c r="AO553" s="181"/>
      <c r="AP553" s="10"/>
      <c r="AQ553" s="10"/>
      <c r="AR553" s="10"/>
      <c r="AS553" s="10"/>
      <c r="AT553" s="10"/>
      <c r="AU553" s="10"/>
      <c r="AV553" s="10"/>
      <c r="AW553" s="10"/>
      <c r="AX553" s="10"/>
      <c r="AY553" s="10"/>
      <c r="AZ553" s="10"/>
      <c r="BA553" s="10"/>
      <c r="BB553" s="10"/>
      <c r="BC553" s="10"/>
      <c r="BD553" s="10"/>
    </row>
    <row r="554" spans="1:56" ht="2.25" customHeight="1" x14ac:dyDescent="0.2">
      <c r="A554" s="1"/>
      <c r="B554" s="10"/>
      <c r="C554" s="10"/>
      <c r="D554" s="10"/>
      <c r="E554" s="10"/>
      <c r="F554" s="10"/>
      <c r="G554" s="10"/>
      <c r="H554" s="10"/>
      <c r="I554" s="23"/>
      <c r="J554" s="23"/>
      <c r="K554" s="23"/>
      <c r="L554" s="23"/>
      <c r="M554" s="23"/>
      <c r="N554" s="23"/>
      <c r="O554" s="23"/>
      <c r="P554" s="23"/>
      <c r="Q554" s="23"/>
      <c r="R554" s="23"/>
      <c r="S554" s="23"/>
      <c r="T554" s="23"/>
      <c r="U554" s="23"/>
      <c r="V554" s="23"/>
      <c r="W554" s="23"/>
      <c r="X554" s="23"/>
      <c r="Y554" s="23"/>
      <c r="Z554" s="23"/>
      <c r="AA554" s="23"/>
      <c r="AB554" s="23"/>
      <c r="AC554" s="23"/>
      <c r="AD554" s="23"/>
      <c r="AE554" s="23"/>
      <c r="AF554" s="10"/>
      <c r="AG554" s="23"/>
      <c r="AH554" s="23"/>
      <c r="AI554" s="23"/>
      <c r="AJ554" s="23"/>
      <c r="AK554" s="23"/>
      <c r="AL554" s="23"/>
      <c r="AM554" s="23"/>
      <c r="AN554" s="23"/>
      <c r="AO554" s="23"/>
      <c r="AP554" s="10"/>
      <c r="AQ554" s="10"/>
      <c r="AR554" s="10"/>
      <c r="AS554" s="10"/>
      <c r="AT554" s="10"/>
      <c r="AU554" s="10"/>
      <c r="AV554" s="10"/>
      <c r="AW554" s="10"/>
      <c r="AX554" s="10"/>
      <c r="AY554" s="10"/>
      <c r="AZ554" s="10"/>
      <c r="BA554" s="10"/>
      <c r="BB554" s="10"/>
      <c r="BC554" s="10"/>
      <c r="BD554" s="10"/>
    </row>
    <row r="555" spans="1:56" ht="15" customHeight="1" x14ac:dyDescent="0.2">
      <c r="A555" s="1"/>
      <c r="B555" s="166"/>
      <c r="C555" s="167"/>
      <c r="D555" s="167"/>
      <c r="E555" s="168"/>
      <c r="F555" s="10"/>
      <c r="G555" s="169"/>
      <c r="H555" s="170"/>
      <c r="I555" s="170"/>
      <c r="J555" s="170"/>
      <c r="K555" s="170"/>
      <c r="L555" s="171"/>
      <c r="M555" s="129" t="s">
        <v>102</v>
      </c>
      <c r="N555" s="129"/>
      <c r="O555" s="23"/>
      <c r="P555" s="172"/>
      <c r="Q555" s="173"/>
      <c r="R555" s="173"/>
      <c r="S555" s="174"/>
      <c r="T555" s="10"/>
      <c r="U555" s="23"/>
      <c r="V555" s="23"/>
      <c r="W555" s="23"/>
      <c r="X555" s="126">
        <f>IF(P555=0,G555,IF(P555&lt;1920,G555*0.7,IF(P555&lt;1970,G555*0.9,G555)))</f>
        <v>0</v>
      </c>
      <c r="Y555" s="127"/>
      <c r="Z555" s="127"/>
      <c r="AA555" s="127"/>
      <c r="AB555" s="127"/>
      <c r="AC555" s="128"/>
      <c r="AD555" s="129" t="s">
        <v>102</v>
      </c>
      <c r="AE555" s="129"/>
      <c r="AF555" s="10"/>
      <c r="AG555" s="165"/>
      <c r="AH555" s="165"/>
      <c r="AI555" s="165"/>
      <c r="AJ555" s="165"/>
      <c r="AK555" s="23"/>
      <c r="AL555" s="23"/>
      <c r="AM555" s="23"/>
      <c r="AN555" s="23"/>
      <c r="AO555" s="23"/>
      <c r="AP555" s="10"/>
      <c r="AQ555" s="10"/>
      <c r="AR555" s="10"/>
      <c r="AS555" s="10"/>
      <c r="AT555" s="10"/>
      <c r="AU555" s="10"/>
      <c r="AV555" s="10"/>
      <c r="AW555" s="10"/>
      <c r="AX555" s="10"/>
      <c r="AY555" s="10"/>
      <c r="AZ555" s="10"/>
      <c r="BA555" s="10"/>
      <c r="BB555" s="10"/>
      <c r="BC555" s="10"/>
      <c r="BD555" s="10"/>
    </row>
    <row r="556" spans="1:56" ht="2.25" customHeight="1" x14ac:dyDescent="0.2">
      <c r="A556" s="1"/>
      <c r="B556" s="86"/>
      <c r="C556" s="86"/>
      <c r="D556" s="86"/>
      <c r="E556" s="86"/>
      <c r="F556" s="10"/>
      <c r="G556" s="64"/>
      <c r="H556" s="64"/>
      <c r="I556" s="7"/>
      <c r="J556" s="7"/>
      <c r="K556" s="7"/>
      <c r="L556" s="7"/>
      <c r="M556" s="23"/>
      <c r="N556" s="23"/>
      <c r="O556" s="23"/>
      <c r="P556" s="7"/>
      <c r="Q556" s="7"/>
      <c r="R556" s="7"/>
      <c r="S556" s="7"/>
      <c r="T556" s="23"/>
      <c r="U556" s="23"/>
      <c r="V556" s="23"/>
      <c r="W556" s="10"/>
      <c r="X556" s="10"/>
      <c r="Y556" s="10"/>
      <c r="Z556" s="10"/>
      <c r="AA556" s="10"/>
      <c r="AB556" s="10"/>
      <c r="AC556" s="23"/>
      <c r="AD556" s="23"/>
      <c r="AE556" s="23"/>
      <c r="AF556" s="10"/>
      <c r="AG556" s="23"/>
      <c r="AH556" s="23"/>
      <c r="AI556" s="23"/>
      <c r="AJ556" s="23"/>
      <c r="AK556" s="23"/>
      <c r="AL556" s="23"/>
      <c r="AM556" s="23"/>
      <c r="AN556" s="23"/>
      <c r="AO556" s="23"/>
      <c r="AP556" s="10"/>
      <c r="AQ556" s="10"/>
      <c r="AR556" s="10"/>
      <c r="AS556" s="10"/>
      <c r="AT556" s="10"/>
      <c r="AU556" s="10"/>
      <c r="AV556" s="10"/>
      <c r="AW556" s="10"/>
      <c r="AX556" s="10"/>
      <c r="AY556" s="10"/>
      <c r="AZ556" s="10"/>
      <c r="BA556" s="10"/>
      <c r="BB556" s="10"/>
      <c r="BC556" s="10"/>
      <c r="BD556" s="10"/>
    </row>
    <row r="557" spans="1:56" ht="15" customHeight="1" x14ac:dyDescent="0.2">
      <c r="A557" s="1"/>
      <c r="B557" s="166"/>
      <c r="C557" s="167"/>
      <c r="D557" s="167"/>
      <c r="E557" s="168"/>
      <c r="F557" s="10"/>
      <c r="G557" s="169"/>
      <c r="H557" s="170"/>
      <c r="I557" s="170"/>
      <c r="J557" s="170"/>
      <c r="K557" s="170"/>
      <c r="L557" s="171"/>
      <c r="M557" s="129" t="s">
        <v>102</v>
      </c>
      <c r="N557" s="129"/>
      <c r="O557" s="23"/>
      <c r="P557" s="172"/>
      <c r="Q557" s="173"/>
      <c r="R557" s="173"/>
      <c r="S557" s="174"/>
      <c r="T557" s="10"/>
      <c r="U557" s="23"/>
      <c r="V557" s="23"/>
      <c r="W557" s="10"/>
      <c r="X557" s="126">
        <f>IF(P557=0,G557,IF(P557&lt;1920,G557*0.7,IF(P557&lt;1970,G557*0.9,G557)))</f>
        <v>0</v>
      </c>
      <c r="Y557" s="127"/>
      <c r="Z557" s="127"/>
      <c r="AA557" s="127"/>
      <c r="AB557" s="127"/>
      <c r="AC557" s="128"/>
      <c r="AD557" s="129" t="s">
        <v>102</v>
      </c>
      <c r="AE557" s="129"/>
      <c r="AF557" s="10"/>
      <c r="AG557" s="165"/>
      <c r="AH557" s="165"/>
      <c r="AI557" s="165"/>
      <c r="AJ557" s="165"/>
      <c r="AK557" s="23"/>
      <c r="AL557" s="23"/>
      <c r="AM557" s="23"/>
      <c r="AN557" s="23"/>
      <c r="AO557" s="23"/>
      <c r="AP557" s="10"/>
      <c r="AQ557" s="10"/>
      <c r="AR557" s="10"/>
      <c r="AS557" s="10"/>
      <c r="AT557" s="10"/>
      <c r="AU557" s="10"/>
      <c r="AV557" s="10"/>
      <c r="AW557" s="10"/>
      <c r="AX557" s="10"/>
      <c r="AY557" s="10"/>
      <c r="AZ557" s="10"/>
      <c r="BA557" s="10"/>
      <c r="BB557" s="10"/>
      <c r="BC557" s="10"/>
      <c r="BD557" s="10"/>
    </row>
    <row r="558" spans="1:56" ht="15" customHeight="1" x14ac:dyDescent="0.2">
      <c r="A558" s="96"/>
      <c r="B558" s="97"/>
      <c r="C558" s="97"/>
      <c r="D558" s="97"/>
      <c r="E558" s="97"/>
      <c r="F558" s="97"/>
      <c r="G558" s="97"/>
      <c r="H558" s="97"/>
      <c r="I558" s="97"/>
      <c r="J558" s="97"/>
      <c r="K558" s="97"/>
      <c r="L558" s="97"/>
      <c r="M558" s="97"/>
      <c r="N558" s="97"/>
      <c r="O558" s="97"/>
      <c r="P558" s="97"/>
      <c r="Q558" s="97"/>
      <c r="R558" s="97"/>
      <c r="S558" s="97"/>
      <c r="T558" s="97"/>
      <c r="U558" s="97"/>
      <c r="V558" s="97"/>
      <c r="W558" s="97"/>
      <c r="X558" s="97"/>
      <c r="Y558" s="97"/>
      <c r="Z558" s="97"/>
      <c r="AA558" s="97"/>
      <c r="AB558" s="97"/>
      <c r="AC558" s="97"/>
      <c r="AD558" s="97"/>
      <c r="AE558" s="97"/>
      <c r="AF558" s="97"/>
      <c r="AG558" s="97"/>
      <c r="AH558" s="97"/>
      <c r="AI558" s="97"/>
      <c r="AJ558" s="97"/>
      <c r="AK558" s="97"/>
      <c r="AL558" s="97"/>
      <c r="AM558" s="97"/>
      <c r="AN558" s="97"/>
      <c r="AO558" s="97"/>
      <c r="AP558" s="97"/>
      <c r="AQ558" s="10"/>
      <c r="AR558" s="10"/>
      <c r="AS558" s="10"/>
      <c r="AT558" s="10"/>
      <c r="AU558" s="10"/>
      <c r="AV558" s="10"/>
      <c r="AW558" s="10"/>
      <c r="AX558" s="10"/>
      <c r="AY558" s="10"/>
      <c r="AZ558" s="10"/>
      <c r="BA558" s="10"/>
      <c r="BB558" s="10"/>
      <c r="BC558" s="10"/>
      <c r="BD558" s="10"/>
    </row>
    <row r="559" spans="1:56" ht="2.25" customHeight="1" x14ac:dyDescent="0.2">
      <c r="A559" s="1"/>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c r="AR559" s="10"/>
      <c r="AS559" s="10"/>
      <c r="AT559" s="10"/>
      <c r="AU559" s="10"/>
      <c r="AV559" s="10"/>
      <c r="AW559" s="10"/>
      <c r="AX559" s="10"/>
      <c r="AY559" s="10"/>
      <c r="AZ559" s="10"/>
      <c r="BA559" s="10"/>
      <c r="BB559" s="10"/>
      <c r="BC559" s="10"/>
      <c r="BD559" s="10"/>
    </row>
    <row r="560" spans="1:56" ht="15" customHeight="1" x14ac:dyDescent="0.2">
      <c r="A560" s="1">
        <v>49</v>
      </c>
      <c r="B560" s="95" t="s">
        <v>120</v>
      </c>
      <c r="C560" s="95"/>
      <c r="D560" s="95"/>
      <c r="E560" s="95"/>
      <c r="F560" s="95"/>
      <c r="G560" s="95"/>
      <c r="H560" s="95"/>
      <c r="I560" s="95"/>
      <c r="J560" s="95"/>
      <c r="K560" s="95"/>
      <c r="L560" s="95"/>
      <c r="M560" s="95"/>
      <c r="N560" s="95"/>
      <c r="O560" s="95"/>
      <c r="P560" s="95"/>
      <c r="Q560" s="95"/>
      <c r="R560" s="95"/>
      <c r="S560" s="95"/>
      <c r="T560" s="95"/>
      <c r="U560" s="95"/>
      <c r="V560" s="95"/>
      <c r="W560" s="95"/>
      <c r="X560" s="95"/>
      <c r="Y560" s="95"/>
      <c r="Z560" s="95"/>
      <c r="AA560" s="95"/>
      <c r="AB560" s="95"/>
      <c r="AC560" s="95"/>
      <c r="AD560" s="95"/>
      <c r="AE560" s="95"/>
      <c r="AF560" s="95"/>
      <c r="AG560" s="95"/>
      <c r="AH560" s="95"/>
      <c r="AI560" s="95"/>
      <c r="AJ560" s="95"/>
      <c r="AK560" s="126">
        <f>IF((SUM(AF522,AF524,AF526,AF528,AF530,AF532,AF534,AF536,AF538,AF540,AF542,AF544)-SUM(X555,X557))&gt;0,SUM(AF522,AF524,AF526,AF528,AF530,AF532,AF534,AF536,AF538,AF540,AF542,AF544)-SUM(X555,X557),IF((SUM(AF522,AF524,AF526,AF528,AF530,AF532,AF534,AF536,AF538,AF540,AF542,AF544)-SUM(X555,X557))&lt;0,0,0))</f>
        <v>0</v>
      </c>
      <c r="AL560" s="127"/>
      <c r="AM560" s="127"/>
      <c r="AN560" s="128"/>
      <c r="AO560" s="129" t="s">
        <v>102</v>
      </c>
      <c r="AP560" s="129"/>
      <c r="AQ560" s="10"/>
      <c r="AR560" s="10"/>
      <c r="AS560" s="10"/>
      <c r="AT560" s="10"/>
      <c r="AU560" s="10"/>
      <c r="AV560" s="10"/>
      <c r="AW560" s="10"/>
      <c r="AX560" s="10"/>
      <c r="AY560" s="10"/>
      <c r="AZ560" s="10"/>
      <c r="BA560" s="10"/>
      <c r="BB560" s="10"/>
      <c r="BC560" s="10"/>
      <c r="BD560" s="10"/>
    </row>
    <row r="561" spans="1:56" ht="15" customHeight="1" x14ac:dyDescent="0.2">
      <c r="A561" s="96"/>
      <c r="B561" s="97"/>
      <c r="C561" s="97"/>
      <c r="D561" s="97"/>
      <c r="E561" s="97"/>
      <c r="F561" s="97"/>
      <c r="G561" s="97"/>
      <c r="H561" s="97"/>
      <c r="I561" s="97"/>
      <c r="J561" s="97"/>
      <c r="K561" s="97"/>
      <c r="L561" s="97"/>
      <c r="M561" s="97"/>
      <c r="N561" s="97"/>
      <c r="O561" s="97"/>
      <c r="P561" s="97"/>
      <c r="Q561" s="97"/>
      <c r="R561" s="97"/>
      <c r="S561" s="97"/>
      <c r="T561" s="97"/>
      <c r="U561" s="97"/>
      <c r="V561" s="97"/>
      <c r="W561" s="97"/>
      <c r="X561" s="97"/>
      <c r="Y561" s="97"/>
      <c r="Z561" s="97"/>
      <c r="AA561" s="97"/>
      <c r="AB561" s="97"/>
      <c r="AC561" s="97"/>
      <c r="AD561" s="97"/>
      <c r="AE561" s="97"/>
      <c r="AF561" s="97"/>
      <c r="AG561" s="97"/>
      <c r="AH561" s="97"/>
      <c r="AI561" s="97"/>
      <c r="AJ561" s="97"/>
      <c r="AK561" s="97"/>
      <c r="AL561" s="97"/>
      <c r="AM561" s="97"/>
      <c r="AN561" s="97"/>
      <c r="AO561" s="97"/>
      <c r="AP561" s="97"/>
      <c r="AQ561" s="10"/>
      <c r="AR561" s="10"/>
      <c r="AS561" s="10"/>
      <c r="AT561" s="10"/>
      <c r="AU561" s="10"/>
      <c r="AV561" s="10"/>
      <c r="AW561" s="10"/>
      <c r="AX561" s="10"/>
      <c r="AY561" s="10"/>
      <c r="AZ561" s="10"/>
      <c r="BA561" s="10"/>
      <c r="BB561" s="10"/>
      <c r="BC561" s="10"/>
      <c r="BD561" s="10"/>
    </row>
    <row r="562" spans="1:56" ht="15" customHeight="1" x14ac:dyDescent="0.2">
      <c r="A562" s="1">
        <v>50</v>
      </c>
      <c r="B562" s="104" t="s">
        <v>276</v>
      </c>
      <c r="C562" s="182"/>
      <c r="D562" s="182"/>
      <c r="E562" s="182"/>
      <c r="F562" s="182"/>
      <c r="G562" s="182"/>
      <c r="H562" s="182"/>
      <c r="I562" s="182"/>
      <c r="J562" s="182"/>
      <c r="K562" s="182"/>
      <c r="L562" s="182"/>
      <c r="M562" s="182"/>
      <c r="N562" s="182"/>
      <c r="O562" s="182"/>
      <c r="P562" s="182"/>
      <c r="Q562" s="182"/>
      <c r="R562" s="182"/>
      <c r="S562" s="182"/>
      <c r="T562" s="182"/>
      <c r="U562" s="182"/>
      <c r="V562" s="182"/>
      <c r="W562" s="182"/>
      <c r="X562" s="182"/>
      <c r="Y562" s="182"/>
      <c r="Z562" s="182"/>
      <c r="AA562" s="182"/>
      <c r="AB562" s="182"/>
      <c r="AC562" s="182"/>
      <c r="AD562" s="182"/>
      <c r="AE562" s="182"/>
      <c r="AF562" s="182"/>
      <c r="AG562" s="182"/>
      <c r="AH562" s="182"/>
      <c r="AI562" s="182"/>
      <c r="AJ562" s="182"/>
      <c r="AK562" s="182"/>
      <c r="AL562" s="182"/>
      <c r="AM562" s="182"/>
      <c r="AN562" s="182"/>
      <c r="AO562" s="182"/>
      <c r="AP562" s="182"/>
      <c r="AQ562" s="10"/>
      <c r="AR562" s="10"/>
      <c r="AS562" s="10"/>
      <c r="AT562" s="10"/>
      <c r="AU562" s="10"/>
      <c r="AV562" s="10"/>
      <c r="AW562" s="10"/>
      <c r="AX562" s="10"/>
      <c r="AY562" s="10"/>
      <c r="AZ562" s="10"/>
      <c r="BA562" s="10"/>
      <c r="BB562" s="10"/>
      <c r="BC562" s="10"/>
      <c r="BD562" s="10"/>
    </row>
    <row r="563" spans="1:56" ht="2.25" customHeight="1" x14ac:dyDescent="0.2">
      <c r="A563" s="1"/>
      <c r="B563" s="182"/>
      <c r="C563" s="182"/>
      <c r="D563" s="182"/>
      <c r="E563" s="182"/>
      <c r="F563" s="182"/>
      <c r="G563" s="182"/>
      <c r="H563" s="182"/>
      <c r="I563" s="182"/>
      <c r="J563" s="182"/>
      <c r="K563" s="182"/>
      <c r="L563" s="182"/>
      <c r="M563" s="182"/>
      <c r="N563" s="182"/>
      <c r="O563" s="182"/>
      <c r="P563" s="182"/>
      <c r="Q563" s="182"/>
      <c r="R563" s="182"/>
      <c r="S563" s="182"/>
      <c r="T563" s="182"/>
      <c r="U563" s="182"/>
      <c r="V563" s="182"/>
      <c r="W563" s="182"/>
      <c r="X563" s="182"/>
      <c r="Y563" s="182"/>
      <c r="Z563" s="182"/>
      <c r="AA563" s="182"/>
      <c r="AB563" s="182"/>
      <c r="AC563" s="182"/>
      <c r="AD563" s="182"/>
      <c r="AE563" s="182"/>
      <c r="AF563" s="182"/>
      <c r="AG563" s="182"/>
      <c r="AH563" s="182"/>
      <c r="AI563" s="182"/>
      <c r="AJ563" s="182"/>
      <c r="AK563" s="182"/>
      <c r="AL563" s="182"/>
      <c r="AM563" s="182"/>
      <c r="AN563" s="182"/>
      <c r="AO563" s="182"/>
      <c r="AP563" s="182"/>
      <c r="AQ563" s="10"/>
      <c r="AR563" s="10"/>
      <c r="AS563" s="10"/>
      <c r="AT563" s="10"/>
      <c r="AU563" s="10"/>
      <c r="AV563" s="10"/>
      <c r="AW563" s="10"/>
      <c r="AX563" s="10"/>
      <c r="AY563" s="10"/>
      <c r="AZ563" s="10"/>
      <c r="BA563" s="10"/>
      <c r="BB563" s="10"/>
      <c r="BC563" s="10"/>
      <c r="BD563" s="10"/>
    </row>
    <row r="564" spans="1:56" ht="27" customHeight="1" x14ac:dyDescent="0.2">
      <c r="A564" s="1"/>
      <c r="B564" s="106" t="s">
        <v>272</v>
      </c>
      <c r="C564" s="106"/>
      <c r="D564" s="106"/>
      <c r="E564" s="106"/>
      <c r="F564" s="106"/>
      <c r="G564" s="106"/>
      <c r="H564" s="106"/>
      <c r="I564" s="106"/>
      <c r="J564" s="106"/>
      <c r="K564" s="106"/>
      <c r="L564" s="106"/>
      <c r="M564" s="106"/>
      <c r="N564" s="106"/>
      <c r="O564" s="106"/>
      <c r="P564" s="106"/>
      <c r="Q564" s="106"/>
      <c r="R564" s="106"/>
      <c r="S564" s="106"/>
      <c r="T564" s="106"/>
      <c r="U564" s="106"/>
      <c r="V564" s="106"/>
      <c r="W564" s="106"/>
      <c r="X564" s="106"/>
      <c r="Y564" s="106"/>
      <c r="Z564" s="106"/>
      <c r="AA564" s="106"/>
      <c r="AB564" s="106"/>
      <c r="AC564" s="106"/>
      <c r="AD564" s="106"/>
      <c r="AE564" s="106"/>
      <c r="AF564" s="106"/>
      <c r="AG564" s="106"/>
      <c r="AH564" s="106"/>
      <c r="AI564" s="106"/>
      <c r="AJ564" s="106"/>
      <c r="AK564" s="106"/>
      <c r="AL564" s="106"/>
      <c r="AM564" s="106"/>
      <c r="AN564" s="106"/>
      <c r="AO564" s="106"/>
      <c r="AP564" s="106"/>
      <c r="AQ564" s="10"/>
      <c r="AR564" s="10"/>
      <c r="AS564" s="10"/>
      <c r="AT564" s="10"/>
      <c r="AU564" s="10"/>
      <c r="AV564" s="10"/>
      <c r="AW564" s="10"/>
      <c r="AX564" s="10"/>
      <c r="AY564" s="10"/>
      <c r="AZ564" s="10"/>
      <c r="BA564" s="10"/>
      <c r="BB564" s="10"/>
      <c r="BC564" s="10"/>
      <c r="BD564" s="10"/>
    </row>
    <row r="565" spans="1:56" ht="15" customHeight="1" x14ac:dyDescent="0.2">
      <c r="A565" s="1"/>
      <c r="B565" s="150" t="s">
        <v>273</v>
      </c>
      <c r="C565" s="150"/>
      <c r="D565" s="150"/>
      <c r="E565" s="150"/>
      <c r="F565" s="150"/>
      <c r="G565" s="10"/>
      <c r="H565" s="10"/>
      <c r="I565" s="183" t="s">
        <v>116</v>
      </c>
      <c r="J565" s="183"/>
      <c r="K565" s="183"/>
      <c r="L565" s="183"/>
      <c r="M565" s="183"/>
      <c r="N565" s="183"/>
      <c r="O565" s="183"/>
      <c r="P565" s="183"/>
      <c r="Q565" s="10"/>
      <c r="R565" s="10"/>
      <c r="S565" s="184" t="s">
        <v>117</v>
      </c>
      <c r="T565" s="184"/>
      <c r="U565" s="184"/>
      <c r="V565" s="184"/>
      <c r="W565" s="10"/>
      <c r="X565" s="10"/>
      <c r="Y565" s="179" t="s">
        <v>118</v>
      </c>
      <c r="Z565" s="179"/>
      <c r="AA565" s="179"/>
      <c r="AB565" s="179"/>
      <c r="AC565" s="179"/>
      <c r="AD565" s="179"/>
      <c r="AE565" s="179"/>
      <c r="AF565" s="179"/>
      <c r="AG565" s="179"/>
      <c r="AH565" s="179"/>
      <c r="AI565" s="179"/>
      <c r="AJ565" s="10"/>
      <c r="AK565" s="10"/>
      <c r="AL565" s="10"/>
      <c r="AM565" s="10"/>
      <c r="AN565" s="10"/>
      <c r="AO565" s="10"/>
      <c r="AP565" s="10"/>
      <c r="AQ565" s="10"/>
      <c r="AR565" s="10"/>
      <c r="AS565" s="10"/>
      <c r="AT565" s="10"/>
      <c r="AU565" s="10"/>
      <c r="AV565" s="10"/>
      <c r="AW565" s="10"/>
      <c r="AX565" s="10"/>
      <c r="AY565" s="10"/>
      <c r="AZ565" s="10"/>
      <c r="BA565" s="10"/>
      <c r="BB565" s="10"/>
      <c r="BC565" s="10"/>
      <c r="BD565" s="10"/>
    </row>
    <row r="566" spans="1:56" ht="15" customHeight="1" x14ac:dyDescent="0.2">
      <c r="A566" s="1"/>
      <c r="B566" s="150"/>
      <c r="C566" s="150"/>
      <c r="D566" s="150"/>
      <c r="E566" s="150"/>
      <c r="F566" s="150"/>
      <c r="G566" s="10"/>
      <c r="H566" s="10"/>
      <c r="I566" s="183"/>
      <c r="J566" s="183"/>
      <c r="K566" s="183"/>
      <c r="L566" s="183"/>
      <c r="M566" s="183"/>
      <c r="N566" s="183"/>
      <c r="O566" s="183"/>
      <c r="P566" s="183"/>
      <c r="Q566" s="10"/>
      <c r="R566" s="10"/>
      <c r="S566" s="184"/>
      <c r="T566" s="184"/>
      <c r="U566" s="184"/>
      <c r="V566" s="184"/>
      <c r="W566" s="10"/>
      <c r="X566" s="10"/>
      <c r="Y566" s="179"/>
      <c r="Z566" s="179"/>
      <c r="AA566" s="179"/>
      <c r="AB566" s="179"/>
      <c r="AC566" s="179"/>
      <c r="AD566" s="179"/>
      <c r="AE566" s="179"/>
      <c r="AF566" s="179"/>
      <c r="AG566" s="179"/>
      <c r="AH566" s="179"/>
      <c r="AI566" s="179"/>
      <c r="AJ566" s="10"/>
      <c r="AK566" s="10"/>
      <c r="AL566" s="10"/>
      <c r="AM566" s="10"/>
      <c r="AN566" s="10"/>
      <c r="AO566" s="10"/>
      <c r="AP566" s="10"/>
      <c r="AQ566" s="10"/>
      <c r="AR566" s="10"/>
      <c r="AS566" s="10"/>
      <c r="AT566" s="10"/>
      <c r="AU566" s="10"/>
      <c r="AV566" s="10"/>
      <c r="AW566" s="10"/>
      <c r="AX566" s="10"/>
      <c r="AY566" s="10"/>
      <c r="AZ566" s="10"/>
      <c r="BA566" s="10"/>
      <c r="BB566" s="10"/>
      <c r="BC566" s="10"/>
      <c r="BD566" s="10"/>
    </row>
    <row r="567" spans="1:56" ht="2.25" customHeight="1" x14ac:dyDescent="0.2">
      <c r="A567" s="1"/>
      <c r="B567" s="10"/>
      <c r="C567" s="10"/>
      <c r="D567" s="10"/>
      <c r="E567" s="10"/>
      <c r="F567" s="10"/>
      <c r="G567" s="10"/>
      <c r="H567" s="10"/>
      <c r="I567" s="23"/>
      <c r="J567" s="23"/>
      <c r="K567" s="23"/>
      <c r="L567" s="23"/>
      <c r="M567" s="23"/>
      <c r="N567" s="23"/>
      <c r="O567" s="23"/>
      <c r="P567" s="23"/>
      <c r="Q567" s="23"/>
      <c r="R567" s="23"/>
      <c r="S567" s="23"/>
      <c r="T567" s="23"/>
      <c r="U567" s="23"/>
      <c r="V567" s="23"/>
      <c r="W567" s="23"/>
      <c r="X567" s="23"/>
      <c r="Y567" s="23"/>
      <c r="Z567" s="23"/>
      <c r="AA567" s="23"/>
      <c r="AB567" s="23"/>
      <c r="AC567" s="23"/>
      <c r="AD567" s="23"/>
      <c r="AE567" s="23"/>
      <c r="AF567" s="10"/>
      <c r="AG567" s="10"/>
      <c r="AH567" s="10"/>
      <c r="AI567" s="10"/>
      <c r="AJ567" s="10"/>
      <c r="AK567" s="10"/>
      <c r="AL567" s="10"/>
      <c r="AM567" s="10"/>
      <c r="AN567" s="10"/>
      <c r="AO567" s="10"/>
      <c r="AP567" s="10"/>
      <c r="AQ567" s="10"/>
      <c r="AR567" s="10"/>
      <c r="AS567" s="10"/>
      <c r="AT567" s="10"/>
      <c r="AU567" s="10"/>
      <c r="AV567" s="10"/>
      <c r="AW567" s="10"/>
      <c r="AX567" s="10"/>
      <c r="AY567" s="10"/>
      <c r="AZ567" s="10"/>
      <c r="BA567" s="10"/>
      <c r="BB567" s="10"/>
      <c r="BC567" s="10"/>
      <c r="BD567" s="10"/>
    </row>
    <row r="568" spans="1:56" ht="15" customHeight="1" x14ac:dyDescent="0.2">
      <c r="A568" s="1"/>
      <c r="B568" s="166"/>
      <c r="C568" s="167"/>
      <c r="D568" s="167"/>
      <c r="E568" s="168"/>
      <c r="F568" s="10"/>
      <c r="G568" s="10"/>
      <c r="H568" s="10"/>
      <c r="I568" s="169"/>
      <c r="J568" s="170"/>
      <c r="K568" s="170"/>
      <c r="L568" s="170"/>
      <c r="M568" s="170"/>
      <c r="N568" s="171"/>
      <c r="O568" s="23" t="s">
        <v>102</v>
      </c>
      <c r="P568" s="23"/>
      <c r="Q568" s="10"/>
      <c r="R568" s="10"/>
      <c r="S568" s="172"/>
      <c r="T568" s="173"/>
      <c r="U568" s="173"/>
      <c r="V568" s="174"/>
      <c r="W568" s="23"/>
      <c r="X568" s="10"/>
      <c r="Y568" s="10"/>
      <c r="Z568" s="10"/>
      <c r="AA568" s="10"/>
      <c r="AB568" s="175">
        <f>IF(S568=0,I568,IF(S568&lt;1920,I568*0.7,IF(S568&lt;1970,I568*0.9,I568)))</f>
        <v>0</v>
      </c>
      <c r="AC568" s="176"/>
      <c r="AD568" s="176"/>
      <c r="AE568" s="176"/>
      <c r="AF568" s="176"/>
      <c r="AG568" s="177"/>
      <c r="AH568" s="23" t="s">
        <v>102</v>
      </c>
      <c r="AI568" s="23"/>
      <c r="AJ568" s="10"/>
      <c r="AK568" s="10"/>
      <c r="AL568" s="10"/>
      <c r="AM568" s="10"/>
      <c r="AN568" s="10"/>
      <c r="AO568" s="10"/>
      <c r="AP568" s="10"/>
      <c r="AQ568" s="10"/>
      <c r="AR568" s="10"/>
      <c r="AS568" s="10"/>
      <c r="AT568" s="10"/>
      <c r="AU568" s="10"/>
      <c r="AV568" s="10"/>
      <c r="AW568" s="10"/>
      <c r="AX568" s="10"/>
      <c r="AY568" s="10"/>
      <c r="AZ568" s="10"/>
      <c r="BA568" s="10"/>
      <c r="BB568" s="10"/>
      <c r="BC568" s="10"/>
      <c r="BD568" s="10"/>
    </row>
    <row r="569" spans="1:56" ht="2.25" customHeight="1" x14ac:dyDescent="0.2">
      <c r="A569" s="1"/>
      <c r="B569" s="86"/>
      <c r="C569" s="86"/>
      <c r="D569" s="86"/>
      <c r="E569" s="86"/>
      <c r="F569" s="10"/>
      <c r="G569" s="10"/>
      <c r="H569" s="10"/>
      <c r="I569" s="10"/>
      <c r="J569" s="10"/>
      <c r="K569" s="23"/>
      <c r="L569" s="23"/>
      <c r="M569" s="23"/>
      <c r="N569" s="23"/>
      <c r="O569" s="23"/>
      <c r="P569" s="23"/>
      <c r="Q569" s="10"/>
      <c r="R569" s="10"/>
      <c r="S569" s="23"/>
      <c r="T569" s="23"/>
      <c r="U569" s="23"/>
      <c r="V569" s="23"/>
      <c r="W569" s="10"/>
      <c r="X569" s="10"/>
      <c r="Y569" s="10"/>
      <c r="Z569" s="10"/>
      <c r="AA569" s="10"/>
      <c r="AB569" s="10"/>
      <c r="AC569" s="10"/>
      <c r="AD569" s="10"/>
      <c r="AE569" s="10"/>
      <c r="AF569" s="10"/>
      <c r="AG569" s="23"/>
      <c r="AH569" s="23"/>
      <c r="AI569" s="23"/>
      <c r="AJ569" s="10"/>
      <c r="AK569" s="10"/>
      <c r="AL569" s="10"/>
      <c r="AM569" s="10"/>
      <c r="AN569" s="10"/>
      <c r="AO569" s="10"/>
      <c r="AP569" s="10"/>
      <c r="AQ569" s="10"/>
      <c r="AR569" s="10"/>
      <c r="AS569" s="10"/>
      <c r="AT569" s="10"/>
      <c r="AU569" s="10"/>
      <c r="AV569" s="10"/>
      <c r="AW569" s="10"/>
      <c r="AX569" s="10"/>
      <c r="AY569" s="10"/>
      <c r="AZ569" s="10"/>
      <c r="BA569" s="10"/>
      <c r="BB569" s="10"/>
      <c r="BC569" s="10"/>
      <c r="BD569" s="10"/>
    </row>
    <row r="570" spans="1:56" ht="15" customHeight="1" x14ac:dyDescent="0.2">
      <c r="A570" s="1"/>
      <c r="B570" s="166"/>
      <c r="C570" s="167"/>
      <c r="D570" s="167"/>
      <c r="E570" s="168"/>
      <c r="F570" s="10"/>
      <c r="G570" s="10"/>
      <c r="H570" s="10"/>
      <c r="I570" s="169"/>
      <c r="J570" s="170"/>
      <c r="K570" s="170"/>
      <c r="L570" s="170"/>
      <c r="M570" s="170"/>
      <c r="N570" s="171"/>
      <c r="O570" s="23" t="s">
        <v>102</v>
      </c>
      <c r="P570" s="23"/>
      <c r="Q570" s="10"/>
      <c r="R570" s="10"/>
      <c r="S570" s="172"/>
      <c r="T570" s="173"/>
      <c r="U570" s="173"/>
      <c r="V570" s="174"/>
      <c r="W570" s="10"/>
      <c r="X570" s="10"/>
      <c r="Y570" s="10"/>
      <c r="Z570" s="10"/>
      <c r="AA570" s="10"/>
      <c r="AB570" s="175">
        <f>IF(S570=0,I570,IF(S570&lt;1920,I570*0.7,IF(S570&lt;1970,I570*0.9,I570)))</f>
        <v>0</v>
      </c>
      <c r="AC570" s="176"/>
      <c r="AD570" s="176"/>
      <c r="AE570" s="176"/>
      <c r="AF570" s="176"/>
      <c r="AG570" s="177"/>
      <c r="AH570" s="23" t="s">
        <v>102</v>
      </c>
      <c r="AI570" s="23"/>
      <c r="AJ570" s="10"/>
      <c r="AK570" s="10"/>
      <c r="AL570" s="10"/>
      <c r="AM570" s="10"/>
      <c r="AN570" s="10"/>
      <c r="AO570" s="10"/>
      <c r="AP570" s="10"/>
      <c r="AQ570" s="10"/>
      <c r="AR570" s="10"/>
      <c r="AS570" s="10"/>
      <c r="AT570" s="10"/>
      <c r="AU570" s="10"/>
      <c r="AV570" s="10"/>
      <c r="AW570" s="10"/>
      <c r="AX570" s="10"/>
      <c r="AY570" s="10"/>
      <c r="AZ570" s="10"/>
      <c r="BA570" s="10"/>
      <c r="BB570" s="10"/>
      <c r="BC570" s="10"/>
      <c r="BD570" s="10"/>
    </row>
    <row r="571" spans="1:56" ht="2.25" customHeight="1" x14ac:dyDescent="0.2">
      <c r="A571" s="1"/>
      <c r="B571" s="86"/>
      <c r="C571" s="86"/>
      <c r="D571" s="86"/>
      <c r="E571" s="86"/>
      <c r="F571" s="10"/>
      <c r="G571" s="10"/>
      <c r="H571" s="10"/>
      <c r="I571" s="10"/>
      <c r="J571" s="10"/>
      <c r="K571" s="23"/>
      <c r="L571" s="23"/>
      <c r="M571" s="23"/>
      <c r="N571" s="23"/>
      <c r="O571" s="23"/>
      <c r="P571" s="23"/>
      <c r="Q571" s="10"/>
      <c r="R571" s="10"/>
      <c r="S571" s="23"/>
      <c r="T571" s="23"/>
      <c r="U571" s="23"/>
      <c r="V571" s="23"/>
      <c r="W571" s="10"/>
      <c r="X571" s="10"/>
      <c r="Y571" s="10"/>
      <c r="Z571" s="10"/>
      <c r="AA571" s="10"/>
      <c r="AB571" s="10"/>
      <c r="AC571" s="10"/>
      <c r="AD571" s="10"/>
      <c r="AE571" s="10"/>
      <c r="AF571" s="10"/>
      <c r="AG571" s="23"/>
      <c r="AH571" s="23"/>
      <c r="AI571" s="23"/>
      <c r="AJ571" s="10"/>
      <c r="AK571" s="10"/>
      <c r="AL571" s="10"/>
      <c r="AM571" s="10"/>
      <c r="AN571" s="10"/>
      <c r="AO571" s="10"/>
      <c r="AP571" s="10"/>
      <c r="AQ571" s="10"/>
      <c r="AR571" s="10"/>
      <c r="AS571" s="10"/>
      <c r="AT571" s="10"/>
      <c r="AU571" s="10"/>
      <c r="AV571" s="10"/>
      <c r="AW571" s="10"/>
      <c r="AX571" s="10"/>
      <c r="AY571" s="10"/>
      <c r="AZ571" s="10"/>
      <c r="BA571" s="10"/>
      <c r="BB571" s="10"/>
      <c r="BC571" s="10"/>
      <c r="BD571" s="10"/>
    </row>
    <row r="572" spans="1:56" ht="15" customHeight="1" x14ac:dyDescent="0.2">
      <c r="A572" s="1"/>
      <c r="B572" s="166"/>
      <c r="C572" s="167"/>
      <c r="D572" s="167"/>
      <c r="E572" s="168"/>
      <c r="F572" s="10"/>
      <c r="G572" s="10"/>
      <c r="H572" s="10"/>
      <c r="I572" s="169"/>
      <c r="J572" s="170"/>
      <c r="K572" s="170"/>
      <c r="L572" s="170"/>
      <c r="M572" s="170"/>
      <c r="N572" s="171"/>
      <c r="O572" s="23" t="s">
        <v>102</v>
      </c>
      <c r="P572" s="23"/>
      <c r="Q572" s="10"/>
      <c r="R572" s="10"/>
      <c r="S572" s="172"/>
      <c r="T572" s="173"/>
      <c r="U572" s="173"/>
      <c r="V572" s="174"/>
      <c r="W572" s="10"/>
      <c r="X572" s="10"/>
      <c r="Y572" s="10"/>
      <c r="Z572" s="10"/>
      <c r="AA572" s="10"/>
      <c r="AB572" s="175">
        <f>IF(S572=0,I572,IF(S572&lt;1920,I572*0.7,IF(S572&lt;1970,I572*0.9,I572)))</f>
        <v>0</v>
      </c>
      <c r="AC572" s="176"/>
      <c r="AD572" s="176"/>
      <c r="AE572" s="176"/>
      <c r="AF572" s="176"/>
      <c r="AG572" s="177"/>
      <c r="AH572" s="23" t="s">
        <v>102</v>
      </c>
      <c r="AI572" s="23"/>
      <c r="AJ572" s="10"/>
      <c r="AK572" s="10"/>
      <c r="AL572" s="10"/>
      <c r="AM572" s="10"/>
      <c r="AN572" s="10"/>
      <c r="AO572" s="10"/>
      <c r="AP572" s="10"/>
      <c r="AQ572" s="10"/>
      <c r="AR572" s="10"/>
      <c r="AS572" s="10"/>
      <c r="AT572" s="10"/>
      <c r="AU572" s="10"/>
      <c r="AV572" s="10"/>
      <c r="AW572" s="10"/>
      <c r="AX572" s="10"/>
      <c r="AY572" s="10"/>
      <c r="AZ572" s="10"/>
      <c r="BA572" s="10"/>
      <c r="BB572" s="10"/>
      <c r="BC572" s="10"/>
      <c r="BD572" s="10"/>
    </row>
    <row r="573" spans="1:56" ht="15" customHeight="1" x14ac:dyDescent="0.2">
      <c r="A573" s="25"/>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c r="AR573" s="10"/>
      <c r="AS573" s="10"/>
      <c r="AT573" s="10"/>
      <c r="AU573" s="10"/>
      <c r="AV573" s="10"/>
      <c r="AW573" s="10"/>
      <c r="AX573" s="10"/>
      <c r="AY573" s="10"/>
      <c r="AZ573" s="10"/>
      <c r="BA573" s="10"/>
      <c r="BB573" s="10"/>
      <c r="BC573" s="10"/>
      <c r="BD573" s="10"/>
    </row>
    <row r="574" spans="1:56" ht="15" customHeight="1" x14ac:dyDescent="0.2">
      <c r="A574" s="1">
        <v>51</v>
      </c>
      <c r="B574" s="260" t="s">
        <v>277</v>
      </c>
      <c r="C574" s="260"/>
      <c r="D574" s="260"/>
      <c r="E574" s="260"/>
      <c r="F574" s="260"/>
      <c r="G574" s="260"/>
      <c r="H574" s="260"/>
      <c r="I574" s="260"/>
      <c r="J574" s="260"/>
      <c r="K574" s="260"/>
      <c r="L574" s="260"/>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10"/>
      <c r="AR574" s="10"/>
      <c r="AS574" s="10"/>
      <c r="AT574" s="10"/>
      <c r="AU574" s="10"/>
      <c r="AV574" s="10"/>
      <c r="AW574" s="10"/>
      <c r="AX574" s="10"/>
      <c r="AY574" s="10"/>
      <c r="AZ574" s="10"/>
      <c r="BA574" s="10"/>
      <c r="BB574" s="10"/>
      <c r="BC574" s="10"/>
      <c r="BD574" s="10"/>
    </row>
    <row r="575" spans="1:56" ht="15" customHeight="1" x14ac:dyDescent="0.2">
      <c r="A575" s="1"/>
      <c r="B575" s="260"/>
      <c r="C575" s="260"/>
      <c r="D575" s="260"/>
      <c r="E575" s="260"/>
      <c r="F575" s="260"/>
      <c r="G575" s="260"/>
      <c r="H575" s="260"/>
      <c r="I575" s="260"/>
      <c r="J575" s="260"/>
      <c r="K575" s="260"/>
      <c r="L575" s="260"/>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10"/>
      <c r="AR575" s="10"/>
      <c r="AS575" s="10"/>
      <c r="AT575" s="10"/>
      <c r="AU575" s="10"/>
      <c r="AV575" s="10"/>
      <c r="AW575" s="10"/>
      <c r="AX575" s="10"/>
      <c r="AY575" s="10"/>
      <c r="AZ575" s="10"/>
      <c r="BA575" s="10"/>
      <c r="BB575" s="10"/>
      <c r="BC575" s="10"/>
      <c r="BD575" s="10"/>
    </row>
    <row r="576" spans="1:56" ht="21.75" customHeight="1" x14ac:dyDescent="0.2">
      <c r="A576" s="1"/>
      <c r="B576" s="260"/>
      <c r="C576" s="260"/>
      <c r="D576" s="260"/>
      <c r="E576" s="260"/>
      <c r="F576" s="260"/>
      <c r="G576" s="260"/>
      <c r="H576" s="260"/>
      <c r="I576" s="260"/>
      <c r="J576" s="260"/>
      <c r="K576" s="260"/>
      <c r="L576" s="260"/>
      <c r="M576" s="260"/>
      <c r="N576" s="260"/>
      <c r="O576" s="260"/>
      <c r="P576" s="260"/>
      <c r="Q576" s="260"/>
      <c r="R576" s="260"/>
      <c r="S576" s="260"/>
      <c r="T576" s="260"/>
      <c r="U576" s="260"/>
      <c r="V576" s="260"/>
      <c r="W576" s="260"/>
      <c r="X576" s="260"/>
      <c r="Y576" s="260"/>
      <c r="Z576" s="260"/>
      <c r="AA576" s="260"/>
      <c r="AB576" s="260"/>
      <c r="AC576" s="260"/>
      <c r="AD576" s="260"/>
      <c r="AE576" s="260"/>
      <c r="AF576" s="260"/>
      <c r="AG576" s="260"/>
      <c r="AH576" s="260"/>
      <c r="AI576" s="260"/>
      <c r="AJ576" s="260"/>
      <c r="AK576" s="260"/>
      <c r="AL576" s="260"/>
      <c r="AM576" s="260"/>
      <c r="AN576" s="260"/>
      <c r="AO576" s="260"/>
      <c r="AP576" s="260"/>
      <c r="AQ576" s="10"/>
      <c r="AR576" s="10"/>
      <c r="AS576" s="10"/>
      <c r="AT576" s="10"/>
      <c r="AU576" s="10"/>
      <c r="AV576" s="10"/>
      <c r="AW576" s="10"/>
      <c r="AX576" s="10"/>
      <c r="AY576" s="10"/>
      <c r="AZ576" s="10"/>
      <c r="BA576" s="10"/>
      <c r="BB576" s="10"/>
      <c r="BC576" s="10"/>
      <c r="BD576" s="10"/>
    </row>
    <row r="577" spans="1:56" ht="28.5" customHeight="1" x14ac:dyDescent="0.2">
      <c r="A577" s="1"/>
      <c r="B577" s="178" t="s">
        <v>278</v>
      </c>
      <c r="C577" s="178"/>
      <c r="D577" s="178"/>
      <c r="E577" s="178"/>
      <c r="F577" s="178"/>
      <c r="G577" s="178"/>
      <c r="H577" s="178"/>
      <c r="I577" s="178"/>
      <c r="J577" s="178"/>
      <c r="K577" s="178"/>
      <c r="L577" s="178"/>
      <c r="M577" s="178"/>
      <c r="N577" s="178"/>
      <c r="O577" s="178"/>
      <c r="P577" s="178"/>
      <c r="Q577" s="178"/>
      <c r="R577" s="178"/>
      <c r="S577" s="178"/>
      <c r="T577" s="178"/>
      <c r="U577" s="178"/>
      <c r="V577" s="178"/>
      <c r="W577" s="178"/>
      <c r="X577" s="178"/>
      <c r="Y577" s="178"/>
      <c r="Z577" s="178"/>
      <c r="AA577" s="178"/>
      <c r="AB577" s="178"/>
      <c r="AC577" s="178"/>
      <c r="AD577" s="178"/>
      <c r="AE577" s="178"/>
      <c r="AF577" s="178"/>
      <c r="AG577" s="178"/>
      <c r="AH577" s="178"/>
      <c r="AI577" s="178"/>
      <c r="AJ577" s="178"/>
      <c r="AK577" s="178"/>
      <c r="AL577" s="178"/>
      <c r="AM577" s="178"/>
      <c r="AN577" s="178"/>
      <c r="AO577" s="178"/>
      <c r="AP577" s="178"/>
      <c r="AQ577" s="10"/>
      <c r="AR577" s="10"/>
      <c r="AS577" s="10"/>
      <c r="AT577" s="10"/>
      <c r="AU577" s="10"/>
      <c r="AV577" s="10"/>
      <c r="AW577" s="10"/>
      <c r="AX577" s="10"/>
      <c r="AY577" s="10"/>
      <c r="AZ577" s="10"/>
      <c r="BA577" s="10"/>
      <c r="BB577" s="10"/>
      <c r="BC577" s="10"/>
      <c r="BD577" s="10"/>
    </row>
    <row r="578" spans="1:56" ht="15" customHeight="1" x14ac:dyDescent="0.2">
      <c r="A578" s="1"/>
      <c r="B578" s="133" t="s">
        <v>275</v>
      </c>
      <c r="C578" s="150"/>
      <c r="D578" s="150"/>
      <c r="E578" s="150"/>
      <c r="F578" s="10"/>
      <c r="G578" s="179" t="s">
        <v>116</v>
      </c>
      <c r="H578" s="149"/>
      <c r="I578" s="149"/>
      <c r="J578" s="149"/>
      <c r="K578" s="149"/>
      <c r="L578" s="149"/>
      <c r="M578" s="149"/>
      <c r="N578" s="149"/>
      <c r="O578" s="23"/>
      <c r="P578" s="180" t="s">
        <v>117</v>
      </c>
      <c r="Q578" s="149"/>
      <c r="R578" s="149"/>
      <c r="S578" s="149"/>
      <c r="T578" s="15"/>
      <c r="U578" s="179" t="s">
        <v>118</v>
      </c>
      <c r="V578" s="148"/>
      <c r="W578" s="148"/>
      <c r="X578" s="148"/>
      <c r="Y578" s="148"/>
      <c r="Z578" s="148"/>
      <c r="AA578" s="148"/>
      <c r="AB578" s="148"/>
      <c r="AC578" s="148"/>
      <c r="AD578" s="149"/>
      <c r="AE578" s="149"/>
      <c r="AF578" s="10"/>
      <c r="AG578" s="179" t="s">
        <v>119</v>
      </c>
      <c r="AH578" s="181"/>
      <c r="AI578" s="181"/>
      <c r="AJ578" s="181"/>
      <c r="AK578" s="181"/>
      <c r="AL578" s="181"/>
      <c r="AM578" s="181"/>
      <c r="AN578" s="181"/>
      <c r="AO578" s="181"/>
      <c r="AP578" s="10"/>
      <c r="AQ578" s="10"/>
      <c r="AR578" s="10"/>
      <c r="AS578" s="10"/>
      <c r="AT578" s="10"/>
      <c r="AU578" s="10"/>
      <c r="AV578" s="10"/>
      <c r="AW578" s="10"/>
      <c r="AX578" s="10"/>
      <c r="AY578" s="10"/>
      <c r="AZ578" s="10"/>
      <c r="BA578" s="10"/>
      <c r="BB578" s="10"/>
      <c r="BC578" s="10"/>
      <c r="BD578" s="10"/>
    </row>
    <row r="579" spans="1:56" ht="15" customHeight="1" x14ac:dyDescent="0.2">
      <c r="A579" s="1"/>
      <c r="B579" s="150"/>
      <c r="C579" s="150"/>
      <c r="D579" s="150"/>
      <c r="E579" s="150"/>
      <c r="F579" s="10"/>
      <c r="G579" s="149"/>
      <c r="H579" s="149"/>
      <c r="I579" s="149"/>
      <c r="J579" s="149"/>
      <c r="K579" s="149"/>
      <c r="L579" s="149"/>
      <c r="M579" s="149"/>
      <c r="N579" s="149"/>
      <c r="O579" s="23"/>
      <c r="P579" s="149"/>
      <c r="Q579" s="149"/>
      <c r="R579" s="149"/>
      <c r="S579" s="149"/>
      <c r="T579" s="15"/>
      <c r="U579" s="148"/>
      <c r="V579" s="148"/>
      <c r="W579" s="148"/>
      <c r="X579" s="148"/>
      <c r="Y579" s="148"/>
      <c r="Z579" s="148"/>
      <c r="AA579" s="148"/>
      <c r="AB579" s="148"/>
      <c r="AC579" s="148"/>
      <c r="AD579" s="149"/>
      <c r="AE579" s="149"/>
      <c r="AF579" s="10"/>
      <c r="AG579" s="181"/>
      <c r="AH579" s="181"/>
      <c r="AI579" s="181"/>
      <c r="AJ579" s="181"/>
      <c r="AK579" s="181"/>
      <c r="AL579" s="181"/>
      <c r="AM579" s="181"/>
      <c r="AN579" s="181"/>
      <c r="AO579" s="181"/>
      <c r="AP579" s="10"/>
      <c r="AQ579" s="10"/>
      <c r="AR579" s="10"/>
      <c r="AS579" s="10"/>
      <c r="AT579" s="10"/>
      <c r="AU579" s="10"/>
      <c r="AV579" s="10"/>
      <c r="AW579" s="10"/>
      <c r="AX579" s="10"/>
      <c r="AY579" s="10"/>
      <c r="AZ579" s="10"/>
      <c r="BA579" s="10"/>
      <c r="BB579" s="10"/>
      <c r="BC579" s="10"/>
      <c r="BD579" s="10"/>
    </row>
    <row r="580" spans="1:56" ht="15" customHeight="1" x14ac:dyDescent="0.2">
      <c r="A580" s="1"/>
      <c r="B580" s="10"/>
      <c r="C580" s="10"/>
      <c r="D580" s="10"/>
      <c r="E580" s="10"/>
      <c r="F580" s="10"/>
      <c r="G580" s="10"/>
      <c r="H580" s="10"/>
      <c r="I580" s="23"/>
      <c r="J580" s="23"/>
      <c r="K580" s="23"/>
      <c r="L580" s="23"/>
      <c r="M580" s="23"/>
      <c r="N580" s="23"/>
      <c r="O580" s="23"/>
      <c r="P580" s="23"/>
      <c r="Q580" s="23"/>
      <c r="R580" s="23"/>
      <c r="S580" s="23"/>
      <c r="T580" s="23"/>
      <c r="U580" s="23"/>
      <c r="V580" s="23"/>
      <c r="W580" s="23"/>
      <c r="X580" s="23"/>
      <c r="Y580" s="23"/>
      <c r="Z580" s="23"/>
      <c r="AA580" s="23"/>
      <c r="AB580" s="23"/>
      <c r="AC580" s="23"/>
      <c r="AD580" s="23"/>
      <c r="AE580" s="23"/>
      <c r="AF580" s="10"/>
      <c r="AG580" s="23"/>
      <c r="AH580" s="23"/>
      <c r="AI580" s="23"/>
      <c r="AJ580" s="23"/>
      <c r="AK580" s="23"/>
      <c r="AL580" s="23"/>
      <c r="AM580" s="23"/>
      <c r="AN580" s="23"/>
      <c r="AO580" s="23"/>
      <c r="AP580" s="10"/>
      <c r="AQ580" s="10"/>
      <c r="AR580" s="10"/>
      <c r="AS580" s="10"/>
      <c r="AT580" s="10"/>
      <c r="AU580" s="10"/>
      <c r="AV580" s="10"/>
      <c r="AW580" s="10"/>
      <c r="AX580" s="10"/>
      <c r="AY580" s="10"/>
      <c r="AZ580" s="10"/>
      <c r="BA580" s="10"/>
      <c r="BB580" s="10"/>
      <c r="BC580" s="10"/>
      <c r="BD580" s="10"/>
    </row>
    <row r="581" spans="1:56" ht="15" customHeight="1" x14ac:dyDescent="0.2">
      <c r="A581" s="1"/>
      <c r="B581" s="166"/>
      <c r="C581" s="167"/>
      <c r="D581" s="167"/>
      <c r="E581" s="168"/>
      <c r="F581" s="10"/>
      <c r="G581" s="169"/>
      <c r="H581" s="170"/>
      <c r="I581" s="170"/>
      <c r="J581" s="170"/>
      <c r="K581" s="170"/>
      <c r="L581" s="171"/>
      <c r="M581" s="129" t="s">
        <v>102</v>
      </c>
      <c r="N581" s="129"/>
      <c r="O581" s="23"/>
      <c r="P581" s="172"/>
      <c r="Q581" s="173"/>
      <c r="R581" s="173"/>
      <c r="S581" s="174"/>
      <c r="T581" s="10"/>
      <c r="U581" s="23"/>
      <c r="V581" s="23"/>
      <c r="W581" s="23"/>
      <c r="X581" s="126">
        <f>IF(P581=0,G581,IF(P581&lt;1920,G581*0.7,IF(P581&lt;1970,G581*0.9,G581)))</f>
        <v>0</v>
      </c>
      <c r="Y581" s="127"/>
      <c r="Z581" s="127"/>
      <c r="AA581" s="127"/>
      <c r="AB581" s="127"/>
      <c r="AC581" s="128"/>
      <c r="AD581" s="129" t="s">
        <v>102</v>
      </c>
      <c r="AE581" s="129"/>
      <c r="AF581" s="10"/>
      <c r="AG581" s="165"/>
      <c r="AH581" s="165"/>
      <c r="AI581" s="165"/>
      <c r="AJ581" s="165"/>
      <c r="AK581" s="23"/>
      <c r="AL581" s="23"/>
      <c r="AM581" s="23"/>
      <c r="AN581" s="23"/>
      <c r="AO581" s="23"/>
      <c r="AP581" s="10"/>
      <c r="AQ581" s="10"/>
      <c r="AR581" s="10"/>
      <c r="AS581" s="10"/>
      <c r="AT581" s="10"/>
      <c r="AU581" s="10"/>
      <c r="AV581" s="10"/>
      <c r="AW581" s="10"/>
      <c r="AX581" s="10"/>
      <c r="AY581" s="10"/>
      <c r="AZ581" s="10"/>
      <c r="BA581" s="10"/>
      <c r="BB581" s="10"/>
      <c r="BC581" s="10"/>
      <c r="BD581" s="10"/>
    </row>
    <row r="582" spans="1:56" ht="2.25" customHeight="1" x14ac:dyDescent="0.2">
      <c r="A582" s="1"/>
      <c r="B582" s="86"/>
      <c r="C582" s="86"/>
      <c r="D582" s="86"/>
      <c r="E582" s="86"/>
      <c r="F582" s="10"/>
      <c r="G582" s="64"/>
      <c r="H582" s="64"/>
      <c r="I582" s="7"/>
      <c r="J582" s="7"/>
      <c r="K582" s="7"/>
      <c r="L582" s="7"/>
      <c r="M582" s="23"/>
      <c r="N582" s="23"/>
      <c r="O582" s="23"/>
      <c r="P582" s="7"/>
      <c r="Q582" s="7"/>
      <c r="R582" s="7"/>
      <c r="S582" s="7"/>
      <c r="T582" s="23"/>
      <c r="U582" s="23"/>
      <c r="V582" s="23"/>
      <c r="W582" s="10"/>
      <c r="X582" s="10"/>
      <c r="Y582" s="10"/>
      <c r="Z582" s="10"/>
      <c r="AA582" s="10"/>
      <c r="AB582" s="10"/>
      <c r="AC582" s="23"/>
      <c r="AD582" s="23"/>
      <c r="AE582" s="23"/>
      <c r="AF582" s="10"/>
      <c r="AG582" s="23"/>
      <c r="AH582" s="23"/>
      <c r="AI582" s="23"/>
      <c r="AJ582" s="23"/>
      <c r="AK582" s="23"/>
      <c r="AL582" s="23"/>
      <c r="AM582" s="23"/>
      <c r="AN582" s="23"/>
      <c r="AO582" s="23"/>
      <c r="AP582" s="10"/>
      <c r="AQ582" s="10"/>
      <c r="AR582" s="10"/>
      <c r="AS582" s="10"/>
      <c r="AT582" s="10"/>
      <c r="AU582" s="10"/>
      <c r="AV582" s="10"/>
      <c r="AW582" s="10"/>
      <c r="AX582" s="10"/>
      <c r="AY582" s="10"/>
      <c r="AZ582" s="10"/>
      <c r="BA582" s="10"/>
      <c r="BB582" s="10"/>
      <c r="BC582" s="10"/>
      <c r="BD582" s="10"/>
    </row>
    <row r="583" spans="1:56" ht="15" customHeight="1" x14ac:dyDescent="0.2">
      <c r="A583" s="1"/>
      <c r="B583" s="166"/>
      <c r="C583" s="167"/>
      <c r="D583" s="167"/>
      <c r="E583" s="168"/>
      <c r="F583" s="10"/>
      <c r="G583" s="169"/>
      <c r="H583" s="170"/>
      <c r="I583" s="170"/>
      <c r="J583" s="170"/>
      <c r="K583" s="170"/>
      <c r="L583" s="171"/>
      <c r="M583" s="129" t="s">
        <v>102</v>
      </c>
      <c r="N583" s="129"/>
      <c r="O583" s="23"/>
      <c r="P583" s="172"/>
      <c r="Q583" s="173"/>
      <c r="R583" s="173"/>
      <c r="S583" s="174"/>
      <c r="T583" s="10"/>
      <c r="U583" s="23"/>
      <c r="V583" s="23"/>
      <c r="W583" s="10"/>
      <c r="X583" s="126">
        <f>IF(P583=0,G583,IF(P583&lt;1920,G583*0.7,IF(P583&lt;1970,G583*0.9,G583)))</f>
        <v>0</v>
      </c>
      <c r="Y583" s="127"/>
      <c r="Z583" s="127"/>
      <c r="AA583" s="127"/>
      <c r="AB583" s="127"/>
      <c r="AC583" s="128"/>
      <c r="AD583" s="129" t="s">
        <v>102</v>
      </c>
      <c r="AE583" s="129"/>
      <c r="AF583" s="10"/>
      <c r="AG583" s="165"/>
      <c r="AH583" s="165"/>
      <c r="AI583" s="165"/>
      <c r="AJ583" s="165"/>
      <c r="AK583" s="23"/>
      <c r="AL583" s="23"/>
      <c r="AM583" s="23"/>
      <c r="AN583" s="23"/>
      <c r="AO583" s="23"/>
      <c r="AP583" s="10"/>
      <c r="AQ583" s="10"/>
      <c r="AR583" s="10"/>
      <c r="AS583" s="10"/>
      <c r="AT583" s="10"/>
      <c r="AU583" s="10"/>
      <c r="AV583" s="10"/>
      <c r="AW583" s="10"/>
      <c r="AX583" s="10"/>
      <c r="AY583" s="10"/>
      <c r="AZ583" s="10"/>
      <c r="BA583" s="10"/>
      <c r="BB583" s="10"/>
      <c r="BC583" s="10"/>
      <c r="BD583" s="10"/>
    </row>
    <row r="584" spans="1:56" ht="15" customHeight="1" x14ac:dyDescent="0.2">
      <c r="A584" s="1"/>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c r="AR584" s="10"/>
      <c r="AS584" s="10"/>
      <c r="AT584" s="10"/>
      <c r="AU584" s="10"/>
      <c r="AV584" s="10"/>
      <c r="AW584" s="10"/>
      <c r="AX584" s="10"/>
      <c r="AY584" s="10"/>
      <c r="AZ584" s="10"/>
      <c r="BA584" s="10"/>
      <c r="BB584" s="10"/>
      <c r="BC584" s="10"/>
      <c r="BD584" s="10"/>
    </row>
    <row r="585" spans="1:56" ht="15" customHeight="1" x14ac:dyDescent="0.2">
      <c r="A585" s="1">
        <v>52</v>
      </c>
      <c r="B585" s="95" t="s">
        <v>121</v>
      </c>
      <c r="C585" s="95"/>
      <c r="D585" s="95"/>
      <c r="E585" s="95"/>
      <c r="F585" s="95"/>
      <c r="G585" s="95"/>
      <c r="H585" s="95"/>
      <c r="I585" s="95"/>
      <c r="J585" s="95"/>
      <c r="K585" s="95"/>
      <c r="L585" s="95"/>
      <c r="M585" s="95"/>
      <c r="N585" s="95"/>
      <c r="O585" s="95"/>
      <c r="P585" s="95"/>
      <c r="Q585" s="95"/>
      <c r="R585" s="95"/>
      <c r="S585" s="95"/>
      <c r="T585" s="95"/>
      <c r="U585" s="95"/>
      <c r="V585" s="95"/>
      <c r="W585" s="95"/>
      <c r="X585" s="95"/>
      <c r="Y585" s="95"/>
      <c r="Z585" s="95"/>
      <c r="AA585" s="95"/>
      <c r="AB585" s="95"/>
      <c r="AC585" s="95"/>
      <c r="AD585" s="95"/>
      <c r="AE585" s="95"/>
      <c r="AF585" s="95"/>
      <c r="AG585" s="95"/>
      <c r="AH585" s="95"/>
      <c r="AI585" s="95"/>
      <c r="AJ585" s="95"/>
      <c r="AK585" s="126">
        <f>IF((SUM(AB568,AB570,AB572)-SUM(X581,X583))&gt;0,SUM(AB568,AB570,AB572)-SUM(X581,X583),IF((SUM(AB568,AB570,AB572)-SUM(X581,X583))&lt;0,0,0))</f>
        <v>0</v>
      </c>
      <c r="AL585" s="127"/>
      <c r="AM585" s="127"/>
      <c r="AN585" s="128"/>
      <c r="AO585" s="129" t="s">
        <v>102</v>
      </c>
      <c r="AP585" s="129"/>
      <c r="AQ585" s="10"/>
      <c r="AR585" s="10"/>
      <c r="AS585" s="10"/>
      <c r="AT585" s="10"/>
      <c r="AU585" s="10"/>
      <c r="AV585" s="10"/>
      <c r="AW585" s="10"/>
      <c r="AX585" s="10"/>
      <c r="AY585" s="10"/>
      <c r="AZ585" s="10"/>
      <c r="BA585" s="10"/>
      <c r="BB585" s="10"/>
      <c r="BC585" s="10"/>
      <c r="BD585" s="10"/>
    </row>
    <row r="586" spans="1:56" ht="15" customHeight="1" x14ac:dyDescent="0.2">
      <c r="A586" s="1"/>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c r="AR586" s="10"/>
      <c r="AS586" s="10"/>
      <c r="AT586" s="10"/>
      <c r="AU586" s="10"/>
      <c r="AV586" s="10"/>
      <c r="AW586" s="10"/>
      <c r="AX586" s="10"/>
      <c r="AY586" s="10"/>
      <c r="AZ586" s="10"/>
      <c r="BA586" s="10"/>
      <c r="BB586" s="10"/>
      <c r="BC586" s="10"/>
      <c r="BD586" s="10"/>
    </row>
    <row r="587" spans="1:56" ht="15" customHeight="1" x14ac:dyDescent="0.2">
      <c r="A587" s="1">
        <v>53</v>
      </c>
      <c r="B587" s="99" t="s">
        <v>279</v>
      </c>
      <c r="C587" s="100"/>
      <c r="D587" s="100"/>
      <c r="E587" s="100"/>
      <c r="F587" s="100"/>
      <c r="G587" s="100"/>
      <c r="H587" s="100"/>
      <c r="I587" s="100"/>
      <c r="J587" s="100"/>
      <c r="K587" s="100"/>
      <c r="L587" s="100"/>
      <c r="M587" s="100"/>
      <c r="N587" s="100"/>
      <c r="O587" s="100"/>
      <c r="P587" s="100"/>
      <c r="Q587" s="100"/>
      <c r="R587" s="100"/>
      <c r="S587" s="100"/>
      <c r="T587" s="100"/>
      <c r="U587" s="100"/>
      <c r="V587" s="100"/>
      <c r="W587" s="100"/>
      <c r="X587" s="100"/>
      <c r="Y587" s="100"/>
      <c r="Z587" s="100"/>
      <c r="AA587" s="100"/>
      <c r="AB587" s="100"/>
      <c r="AC587" s="100"/>
      <c r="AD587" s="100"/>
      <c r="AE587" s="100"/>
      <c r="AF587" s="100"/>
      <c r="AG587" s="100"/>
      <c r="AH587" s="100"/>
      <c r="AI587" s="100"/>
      <c r="AJ587" s="100"/>
      <c r="AK587" s="100"/>
      <c r="AL587" s="100"/>
      <c r="AM587" s="100"/>
      <c r="AN587" s="100"/>
      <c r="AO587" s="100"/>
      <c r="AP587" s="100"/>
      <c r="AQ587" s="10"/>
      <c r="AR587" s="10"/>
      <c r="AS587" s="10"/>
      <c r="AT587" s="10"/>
      <c r="AU587" s="10"/>
      <c r="AV587" s="10"/>
      <c r="AW587" s="10"/>
      <c r="AX587" s="10"/>
      <c r="AY587" s="10"/>
      <c r="AZ587" s="10"/>
      <c r="BA587" s="10"/>
      <c r="BB587" s="10"/>
      <c r="BC587" s="10"/>
      <c r="BD587" s="10"/>
    </row>
    <row r="588" spans="1:56" ht="2.25" customHeight="1" x14ac:dyDescent="0.2">
      <c r="A588" s="1"/>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c r="AR588" s="10"/>
      <c r="AS588" s="10"/>
      <c r="AT588" s="10"/>
      <c r="AU588" s="10"/>
      <c r="AV588" s="10"/>
      <c r="AW588" s="10"/>
      <c r="AX588" s="10"/>
      <c r="AY588" s="10"/>
      <c r="AZ588" s="10"/>
      <c r="BA588" s="10"/>
      <c r="BB588" s="10"/>
      <c r="BC588" s="10"/>
      <c r="BD588" s="10"/>
    </row>
    <row r="589" spans="1:56" ht="15" customHeight="1" x14ac:dyDescent="0.2">
      <c r="A589" s="1"/>
      <c r="B589" s="107" t="s">
        <v>122</v>
      </c>
      <c r="C589" s="100"/>
      <c r="D589" s="100"/>
      <c r="E589" s="100"/>
      <c r="F589" s="100"/>
      <c r="G589" s="100"/>
      <c r="H589" s="100"/>
      <c r="I589" s="100"/>
      <c r="J589" s="100"/>
      <c r="K589" s="100"/>
      <c r="L589" s="100"/>
      <c r="M589" s="100"/>
      <c r="N589" s="100"/>
      <c r="O589" s="100"/>
      <c r="P589" s="10"/>
      <c r="Q589" s="141"/>
      <c r="R589" s="160"/>
      <c r="S589" s="160"/>
      <c r="T589" s="160"/>
      <c r="U589" s="160"/>
      <c r="V589" s="161"/>
      <c r="W589" s="97" t="s">
        <v>102</v>
      </c>
      <c r="X589" s="97"/>
      <c r="Y589" s="10"/>
      <c r="Z589" s="10"/>
      <c r="AA589" s="10"/>
      <c r="AB589" s="10"/>
      <c r="AC589" s="10"/>
      <c r="AD589" s="10"/>
      <c r="AE589" s="10"/>
      <c r="AF589" s="10"/>
      <c r="AG589" s="10"/>
      <c r="AH589" s="10"/>
      <c r="AI589" s="10"/>
      <c r="AJ589" s="10"/>
      <c r="AK589" s="10"/>
      <c r="AL589" s="10"/>
      <c r="AM589" s="10"/>
      <c r="AN589" s="10"/>
      <c r="AO589" s="10"/>
      <c r="AP589" s="10"/>
      <c r="AQ589" s="10"/>
      <c r="AR589" s="10"/>
      <c r="AS589" s="10"/>
      <c r="AT589" s="10"/>
      <c r="AU589" s="10"/>
      <c r="AV589" s="10"/>
      <c r="AW589" s="10"/>
      <c r="AX589" s="10"/>
      <c r="AY589" s="10"/>
      <c r="AZ589" s="10"/>
      <c r="BA589" s="10"/>
      <c r="BB589" s="10"/>
      <c r="BC589" s="10"/>
      <c r="BD589" s="10"/>
    </row>
    <row r="590" spans="1:56" ht="2.25" customHeight="1" x14ac:dyDescent="0.2">
      <c r="A590" s="1"/>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c r="AR590" s="10"/>
      <c r="AS590" s="10"/>
      <c r="AT590" s="10"/>
      <c r="AU590" s="10"/>
      <c r="AV590" s="10"/>
      <c r="AW590" s="10"/>
      <c r="AX590" s="10"/>
      <c r="AY590" s="10"/>
      <c r="AZ590" s="10"/>
      <c r="BA590" s="10"/>
      <c r="BB590" s="10"/>
      <c r="BC590" s="10"/>
      <c r="BD590" s="10"/>
    </row>
    <row r="591" spans="1:56" ht="15" customHeight="1" x14ac:dyDescent="0.2">
      <c r="A591" s="1"/>
      <c r="B591" s="107" t="s">
        <v>123</v>
      </c>
      <c r="C591" s="100"/>
      <c r="D591" s="100"/>
      <c r="E591" s="100"/>
      <c r="F591" s="100"/>
      <c r="G591" s="100"/>
      <c r="H591" s="100"/>
      <c r="I591" s="100"/>
      <c r="J591" s="100"/>
      <c r="K591" s="100"/>
      <c r="L591" s="100"/>
      <c r="M591" s="100"/>
      <c r="N591" s="100"/>
      <c r="O591" s="100"/>
      <c r="P591" s="10"/>
      <c r="Q591" s="141"/>
      <c r="R591" s="160"/>
      <c r="S591" s="160"/>
      <c r="T591" s="160"/>
      <c r="U591" s="160"/>
      <c r="V591" s="161"/>
      <c r="W591" s="97" t="s">
        <v>102</v>
      </c>
      <c r="X591" s="97"/>
      <c r="Y591" s="10"/>
      <c r="Z591" s="10"/>
      <c r="AA591" s="10"/>
      <c r="AB591" s="10"/>
      <c r="AC591" s="10"/>
      <c r="AD591" s="10"/>
      <c r="AE591" s="10"/>
      <c r="AF591" s="10"/>
      <c r="AG591" s="10"/>
      <c r="AH591" s="10"/>
      <c r="AI591" s="10"/>
      <c r="AJ591" s="10"/>
      <c r="AK591" s="10"/>
      <c r="AL591" s="10"/>
      <c r="AM591" s="10"/>
      <c r="AN591" s="10"/>
      <c r="AO591" s="10"/>
      <c r="AP591" s="10"/>
      <c r="AQ591" s="10"/>
      <c r="AR591" s="10"/>
      <c r="AS591" s="10"/>
      <c r="AT591" s="10"/>
      <c r="AU591" s="10"/>
      <c r="AV591" s="10"/>
      <c r="AW591" s="10"/>
      <c r="AX591" s="10"/>
      <c r="AY591" s="10"/>
      <c r="AZ591" s="10"/>
      <c r="BA591" s="10"/>
      <c r="BB591" s="10"/>
      <c r="BC591" s="10"/>
      <c r="BD591" s="10"/>
    </row>
    <row r="592" spans="1:56" ht="2.25" customHeight="1" x14ac:dyDescent="0.2">
      <c r="A592" s="1"/>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c r="AR592" s="10"/>
      <c r="AS592" s="10"/>
      <c r="AT592" s="10"/>
      <c r="AU592" s="10"/>
      <c r="AV592" s="10"/>
      <c r="AW592" s="10"/>
      <c r="AX592" s="10"/>
      <c r="AY592" s="10"/>
      <c r="AZ592" s="10"/>
      <c r="BA592" s="10"/>
      <c r="BB592" s="10"/>
      <c r="BC592" s="10"/>
      <c r="BD592" s="10"/>
    </row>
    <row r="593" spans="1:56" ht="15" customHeight="1" x14ac:dyDescent="0.2">
      <c r="A593" s="1"/>
      <c r="B593" s="107" t="s">
        <v>124</v>
      </c>
      <c r="C593" s="100"/>
      <c r="D593" s="100"/>
      <c r="E593" s="100"/>
      <c r="F593" s="100"/>
      <c r="G593" s="100"/>
      <c r="H593" s="100"/>
      <c r="I593" s="100"/>
      <c r="J593" s="100"/>
      <c r="K593" s="100"/>
      <c r="L593" s="100"/>
      <c r="M593" s="100"/>
      <c r="N593" s="100"/>
      <c r="O593" s="100"/>
      <c r="P593" s="10"/>
      <c r="Q593" s="141"/>
      <c r="R593" s="160"/>
      <c r="S593" s="160"/>
      <c r="T593" s="160"/>
      <c r="U593" s="160"/>
      <c r="V593" s="161"/>
      <c r="W593" s="97" t="s">
        <v>102</v>
      </c>
      <c r="X593" s="97"/>
      <c r="Y593" s="10"/>
      <c r="Z593" s="10"/>
      <c r="AA593" s="10"/>
      <c r="AB593" s="10"/>
      <c r="AC593" s="10"/>
      <c r="AD593" s="10"/>
      <c r="AE593" s="10"/>
      <c r="AF593" s="10"/>
      <c r="AG593" s="10"/>
      <c r="AH593" s="10"/>
      <c r="AI593" s="10"/>
      <c r="AJ593" s="10"/>
      <c r="AK593" s="10"/>
      <c r="AL593" s="10"/>
      <c r="AM593" s="10"/>
      <c r="AN593" s="10"/>
      <c r="AO593" s="10"/>
      <c r="AP593" s="10"/>
      <c r="AQ593" s="10"/>
      <c r="AR593" s="10"/>
      <c r="AS593" s="10"/>
      <c r="AT593" s="10"/>
      <c r="AU593" s="10"/>
      <c r="AV593" s="10"/>
      <c r="AW593" s="10"/>
      <c r="AX593" s="10"/>
      <c r="AY593" s="10"/>
      <c r="AZ593" s="10"/>
      <c r="BA593" s="10"/>
      <c r="BB593" s="10"/>
      <c r="BC593" s="10"/>
      <c r="BD593" s="10"/>
    </row>
    <row r="594" spans="1:56" ht="2.25" customHeight="1" x14ac:dyDescent="0.2">
      <c r="A594" s="1"/>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c r="AR594" s="10"/>
      <c r="AS594" s="10"/>
      <c r="AT594" s="10"/>
      <c r="AU594" s="10"/>
      <c r="AV594" s="10"/>
      <c r="AW594" s="10"/>
      <c r="AX594" s="10"/>
      <c r="AY594" s="10"/>
      <c r="AZ594" s="10"/>
      <c r="BA594" s="10"/>
      <c r="BB594" s="10"/>
      <c r="BC594" s="10"/>
      <c r="BD594" s="10"/>
    </row>
    <row r="595" spans="1:56" ht="15" customHeight="1" x14ac:dyDescent="0.2">
      <c r="A595" s="1"/>
      <c r="B595" s="107" t="s">
        <v>125</v>
      </c>
      <c r="C595" s="100"/>
      <c r="D595" s="100"/>
      <c r="E595" s="100"/>
      <c r="F595" s="100"/>
      <c r="G595" s="100"/>
      <c r="H595" s="100"/>
      <c r="I595" s="100"/>
      <c r="J595" s="100"/>
      <c r="K595" s="100"/>
      <c r="L595" s="100"/>
      <c r="M595" s="100"/>
      <c r="N595" s="100"/>
      <c r="O595" s="100"/>
      <c r="P595" s="10"/>
      <c r="Q595" s="141"/>
      <c r="R595" s="160"/>
      <c r="S595" s="160"/>
      <c r="T595" s="160"/>
      <c r="U595" s="160"/>
      <c r="V595" s="161"/>
      <c r="W595" s="97" t="s">
        <v>102</v>
      </c>
      <c r="X595" s="97"/>
      <c r="Y595" s="10"/>
      <c r="Z595" s="10"/>
      <c r="AA595" s="10"/>
      <c r="AB595" s="10"/>
      <c r="AC595" s="10"/>
      <c r="AD595" s="10"/>
      <c r="AE595" s="10"/>
      <c r="AF595" s="10"/>
      <c r="AG595" s="10"/>
      <c r="AH595" s="10"/>
      <c r="AI595" s="10"/>
      <c r="AJ595" s="10"/>
      <c r="AK595" s="10"/>
      <c r="AL595" s="10"/>
      <c r="AM595" s="10"/>
      <c r="AN595" s="10"/>
      <c r="AO595" s="10"/>
      <c r="AP595" s="10"/>
      <c r="AQ595" s="10"/>
      <c r="AR595" s="10"/>
      <c r="AS595" s="10"/>
      <c r="AT595" s="10"/>
      <c r="AU595" s="10"/>
      <c r="AV595" s="10"/>
      <c r="AW595" s="10"/>
      <c r="AX595" s="10"/>
      <c r="AY595" s="10"/>
      <c r="AZ595" s="10"/>
      <c r="BA595" s="10"/>
      <c r="BB595" s="10"/>
      <c r="BC595" s="10"/>
      <c r="BD595" s="10"/>
    </row>
    <row r="596" spans="1:56" ht="2.25" customHeight="1" x14ac:dyDescent="0.2">
      <c r="A596" s="1"/>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c r="AR596" s="10"/>
      <c r="AS596" s="10"/>
      <c r="AT596" s="10"/>
      <c r="AU596" s="10"/>
      <c r="AV596" s="10"/>
      <c r="AW596" s="10"/>
      <c r="AX596" s="10"/>
      <c r="AY596" s="10"/>
      <c r="AZ596" s="10"/>
      <c r="BA596" s="10"/>
      <c r="BB596" s="10"/>
      <c r="BC596" s="10"/>
      <c r="BD596" s="10"/>
    </row>
    <row r="597" spans="1:56" ht="15" customHeight="1" x14ac:dyDescent="0.2">
      <c r="A597" s="1"/>
      <c r="B597" s="107" t="s">
        <v>126</v>
      </c>
      <c r="C597" s="100"/>
      <c r="D597" s="100"/>
      <c r="E597" s="100"/>
      <c r="F597" s="100"/>
      <c r="G597" s="100"/>
      <c r="H597" s="100"/>
      <c r="I597" s="100"/>
      <c r="J597" s="100"/>
      <c r="K597" s="100"/>
      <c r="L597" s="100"/>
      <c r="M597" s="100"/>
      <c r="N597" s="100"/>
      <c r="O597" s="100"/>
      <c r="P597" s="10"/>
      <c r="Q597" s="141"/>
      <c r="R597" s="160"/>
      <c r="S597" s="160"/>
      <c r="T597" s="160"/>
      <c r="U597" s="160"/>
      <c r="V597" s="161"/>
      <c r="W597" s="97" t="s">
        <v>102</v>
      </c>
      <c r="X597" s="97"/>
      <c r="Y597" s="10"/>
      <c r="Z597" s="10"/>
      <c r="AA597" s="10"/>
      <c r="AB597" s="10"/>
      <c r="AC597" s="10"/>
      <c r="AD597" s="10"/>
      <c r="AE597" s="10"/>
      <c r="AF597" s="10"/>
      <c r="AG597" s="10"/>
      <c r="AH597" s="10"/>
      <c r="AI597" s="10"/>
      <c r="AJ597" s="10"/>
      <c r="AK597" s="10"/>
      <c r="AL597" s="10"/>
      <c r="AM597" s="10"/>
      <c r="AN597" s="10"/>
      <c r="AO597" s="10"/>
      <c r="AP597" s="10"/>
      <c r="AQ597" s="10"/>
      <c r="AR597" s="10"/>
      <c r="AS597" s="10"/>
      <c r="AT597" s="10"/>
      <c r="AU597" s="10"/>
      <c r="AV597" s="10"/>
      <c r="AW597" s="10"/>
      <c r="AX597" s="10"/>
      <c r="AY597" s="10"/>
      <c r="AZ597" s="10"/>
      <c r="BA597" s="10"/>
      <c r="BB597" s="10"/>
      <c r="BC597" s="10"/>
      <c r="BD597" s="10"/>
    </row>
    <row r="598" spans="1:56" ht="2.25" customHeight="1" x14ac:dyDescent="0.2">
      <c r="A598" s="1"/>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c r="AR598" s="10"/>
      <c r="AS598" s="10"/>
      <c r="AT598" s="10"/>
      <c r="AU598" s="10"/>
      <c r="AV598" s="10"/>
      <c r="AW598" s="10"/>
      <c r="AX598" s="10"/>
      <c r="AY598" s="10"/>
      <c r="AZ598" s="10"/>
      <c r="BA598" s="10"/>
      <c r="BB598" s="10"/>
      <c r="BC598" s="10"/>
      <c r="BD598" s="10"/>
    </row>
    <row r="599" spans="1:56" ht="15" customHeight="1" x14ac:dyDescent="0.2">
      <c r="A599" s="1"/>
      <c r="B599" s="107" t="s">
        <v>127</v>
      </c>
      <c r="C599" s="100"/>
      <c r="D599" s="100"/>
      <c r="E599" s="100"/>
      <c r="F599" s="100"/>
      <c r="G599" s="100"/>
      <c r="H599" s="100"/>
      <c r="I599" s="100"/>
      <c r="J599" s="100"/>
      <c r="K599" s="100"/>
      <c r="L599" s="100"/>
      <c r="M599" s="100"/>
      <c r="N599" s="100"/>
      <c r="O599" s="100"/>
      <c r="P599" s="10"/>
      <c r="Q599" s="141"/>
      <c r="R599" s="160"/>
      <c r="S599" s="160"/>
      <c r="T599" s="160"/>
      <c r="U599" s="160"/>
      <c r="V599" s="161"/>
      <c r="W599" s="97" t="s">
        <v>102</v>
      </c>
      <c r="X599" s="97"/>
      <c r="Y599" s="10"/>
      <c r="Z599" s="10"/>
      <c r="AA599" s="10"/>
      <c r="AB599" s="10"/>
      <c r="AC599" s="10"/>
      <c r="AD599" s="10"/>
      <c r="AE599" s="10"/>
      <c r="AF599" s="10"/>
      <c r="AG599" s="10"/>
      <c r="AH599" s="10"/>
      <c r="AI599" s="10"/>
      <c r="AJ599" s="10"/>
      <c r="AK599" s="10"/>
      <c r="AL599" s="10"/>
      <c r="AM599" s="10"/>
      <c r="AN599" s="10"/>
      <c r="AO599" s="10"/>
      <c r="AP599" s="10"/>
      <c r="AQ599" s="10"/>
      <c r="AR599" s="10"/>
      <c r="AS599" s="10"/>
      <c r="AT599" s="10"/>
      <c r="AU599" s="10"/>
      <c r="AV599" s="10"/>
      <c r="AW599" s="10"/>
      <c r="AX599" s="10"/>
      <c r="AY599" s="10"/>
      <c r="AZ599" s="10"/>
      <c r="BA599" s="10"/>
      <c r="BB599" s="10"/>
      <c r="BC599" s="10"/>
      <c r="BD599" s="10"/>
    </row>
    <row r="600" spans="1:56" ht="2.25" customHeight="1" x14ac:dyDescent="0.2">
      <c r="A600" s="1"/>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c r="AR600" s="10"/>
      <c r="AS600" s="10"/>
      <c r="AT600" s="10"/>
      <c r="AU600" s="10"/>
      <c r="AV600" s="10"/>
      <c r="AW600" s="10"/>
      <c r="AX600" s="10"/>
      <c r="AY600" s="10"/>
      <c r="AZ600" s="10"/>
      <c r="BA600" s="10"/>
      <c r="BB600" s="10"/>
      <c r="BC600" s="10"/>
      <c r="BD600" s="10"/>
    </row>
    <row r="601" spans="1:56" ht="15" customHeight="1" x14ac:dyDescent="0.2">
      <c r="A601" s="1"/>
      <c r="B601" s="107" t="s">
        <v>128</v>
      </c>
      <c r="C601" s="100"/>
      <c r="D601" s="100"/>
      <c r="E601" s="100"/>
      <c r="F601" s="100"/>
      <c r="G601" s="100"/>
      <c r="H601" s="100"/>
      <c r="I601" s="100"/>
      <c r="J601" s="100"/>
      <c r="K601" s="100"/>
      <c r="L601" s="100"/>
      <c r="M601" s="100"/>
      <c r="N601" s="100"/>
      <c r="O601" s="100"/>
      <c r="P601" s="10"/>
      <c r="Q601" s="141"/>
      <c r="R601" s="160"/>
      <c r="S601" s="160"/>
      <c r="T601" s="160"/>
      <c r="U601" s="160"/>
      <c r="V601" s="161"/>
      <c r="W601" s="97" t="s">
        <v>102</v>
      </c>
      <c r="X601" s="97"/>
      <c r="Y601" s="10"/>
      <c r="Z601" s="10"/>
      <c r="AA601" s="10"/>
      <c r="AB601" s="10"/>
      <c r="AC601" s="10"/>
      <c r="AD601" s="10"/>
      <c r="AE601" s="10"/>
      <c r="AF601" s="10"/>
      <c r="AG601" s="10"/>
      <c r="AH601" s="10"/>
      <c r="AI601" s="10"/>
      <c r="AJ601" s="10"/>
      <c r="AK601" s="10"/>
      <c r="AL601" s="10"/>
      <c r="AM601" s="10"/>
      <c r="AN601" s="10"/>
      <c r="AO601" s="10"/>
      <c r="AP601" s="10"/>
      <c r="AQ601" s="10"/>
      <c r="AR601" s="10"/>
      <c r="AS601" s="10"/>
      <c r="AT601" s="10"/>
      <c r="AU601" s="10"/>
      <c r="AV601" s="10"/>
      <c r="AW601" s="10"/>
      <c r="AX601" s="10"/>
      <c r="AY601" s="10"/>
      <c r="AZ601" s="10"/>
      <c r="BA601" s="10"/>
      <c r="BB601" s="10"/>
      <c r="BC601" s="10"/>
      <c r="BD601" s="10"/>
    </row>
    <row r="602" spans="1:56" ht="2.25" customHeight="1" x14ac:dyDescent="0.2">
      <c r="A602" s="1"/>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c r="AR602" s="10"/>
      <c r="AS602" s="10"/>
      <c r="AT602" s="10"/>
      <c r="AU602" s="10"/>
      <c r="AV602" s="10"/>
      <c r="AW602" s="10"/>
      <c r="AX602" s="10"/>
      <c r="AY602" s="10"/>
      <c r="AZ602" s="10"/>
      <c r="BA602" s="10"/>
      <c r="BB602" s="10"/>
      <c r="BC602" s="10"/>
      <c r="BD602" s="10"/>
    </row>
    <row r="603" spans="1:56" ht="15" customHeight="1" x14ac:dyDescent="0.2">
      <c r="A603" s="1"/>
      <c r="B603" s="107" t="s">
        <v>129</v>
      </c>
      <c r="C603" s="100"/>
      <c r="D603" s="100"/>
      <c r="E603" s="100"/>
      <c r="F603" s="100"/>
      <c r="G603" s="100"/>
      <c r="H603" s="100"/>
      <c r="I603" s="100"/>
      <c r="J603" s="100"/>
      <c r="K603" s="100"/>
      <c r="L603" s="100"/>
      <c r="M603" s="100"/>
      <c r="N603" s="100"/>
      <c r="O603" s="100"/>
      <c r="P603" s="10"/>
      <c r="Q603" s="141"/>
      <c r="R603" s="160"/>
      <c r="S603" s="160"/>
      <c r="T603" s="160"/>
      <c r="U603" s="160"/>
      <c r="V603" s="161"/>
      <c r="W603" s="97" t="s">
        <v>102</v>
      </c>
      <c r="X603" s="97"/>
      <c r="Y603" s="10"/>
      <c r="Z603" s="10"/>
      <c r="AA603" s="10"/>
      <c r="AB603" s="10"/>
      <c r="AC603" s="10"/>
      <c r="AD603" s="10"/>
      <c r="AE603" s="10"/>
      <c r="AF603" s="10"/>
      <c r="AG603" s="10"/>
      <c r="AH603" s="10"/>
      <c r="AI603" s="10"/>
      <c r="AJ603" s="10"/>
      <c r="AK603" s="10"/>
      <c r="AL603" s="10"/>
      <c r="AM603" s="10"/>
      <c r="AN603" s="10"/>
      <c r="AO603" s="10"/>
      <c r="AP603" s="10"/>
      <c r="AQ603" s="10"/>
      <c r="AR603" s="10"/>
      <c r="AS603" s="10"/>
      <c r="AT603" s="10"/>
      <c r="AU603" s="10"/>
      <c r="AV603" s="10"/>
      <c r="AW603" s="10"/>
      <c r="AX603" s="10"/>
      <c r="AY603" s="10"/>
      <c r="AZ603" s="10"/>
      <c r="BA603" s="10"/>
      <c r="BB603" s="10"/>
      <c r="BC603" s="10"/>
      <c r="BD603" s="10"/>
    </row>
    <row r="604" spans="1:56" ht="15" customHeight="1" x14ac:dyDescent="0.2">
      <c r="A604" s="1"/>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c r="AR604" s="10"/>
      <c r="AS604" s="10"/>
      <c r="AT604" s="10"/>
      <c r="AU604" s="10"/>
      <c r="AV604" s="10"/>
      <c r="AW604" s="10"/>
      <c r="AX604" s="10"/>
      <c r="AY604" s="10"/>
      <c r="AZ604" s="10"/>
      <c r="BA604" s="10"/>
      <c r="BB604" s="10"/>
      <c r="BC604" s="10"/>
      <c r="BD604" s="10"/>
    </row>
    <row r="605" spans="1:56" ht="15" customHeight="1" x14ac:dyDescent="0.2">
      <c r="A605" s="1">
        <v>54</v>
      </c>
      <c r="B605" s="99" t="s">
        <v>130</v>
      </c>
      <c r="C605" s="100"/>
      <c r="D605" s="100"/>
      <c r="E605" s="100"/>
      <c r="F605" s="100"/>
      <c r="G605" s="100"/>
      <c r="H605" s="100"/>
      <c r="I605" s="100"/>
      <c r="J605" s="100"/>
      <c r="K605" s="100"/>
      <c r="L605" s="100"/>
      <c r="M605" s="100"/>
      <c r="N605" s="100"/>
      <c r="O605" s="100"/>
      <c r="P605" s="100"/>
      <c r="Q605" s="100"/>
      <c r="R605" s="100"/>
      <c r="S605" s="100"/>
      <c r="T605" s="100"/>
      <c r="U605" s="100"/>
      <c r="V605" s="100"/>
      <c r="W605" s="100"/>
      <c r="X605" s="100"/>
      <c r="Y605" s="100"/>
      <c r="Z605" s="100"/>
      <c r="AA605" s="100"/>
      <c r="AB605" s="100"/>
      <c r="AC605" s="100"/>
      <c r="AD605" s="100"/>
      <c r="AE605" s="100"/>
      <c r="AF605" s="100"/>
      <c r="AG605" s="100"/>
      <c r="AH605" s="100"/>
      <c r="AI605" s="100"/>
      <c r="AJ605" s="100"/>
      <c r="AK605" s="100"/>
      <c r="AL605" s="100"/>
      <c r="AM605" s="100"/>
      <c r="AN605" s="100"/>
      <c r="AO605" s="100"/>
      <c r="AP605" s="100"/>
      <c r="AQ605" s="10"/>
      <c r="AR605" s="10"/>
      <c r="AS605" s="10"/>
      <c r="AT605" s="10"/>
      <c r="AU605" s="10"/>
      <c r="AV605" s="10"/>
      <c r="AW605" s="10"/>
      <c r="AX605" s="10"/>
      <c r="AY605" s="10"/>
      <c r="AZ605" s="10"/>
      <c r="BA605" s="10"/>
      <c r="BB605" s="10"/>
      <c r="BC605" s="10"/>
      <c r="BD605" s="10"/>
    </row>
    <row r="606" spans="1:56" ht="2.25" customHeight="1" x14ac:dyDescent="0.2">
      <c r="A606" s="1"/>
      <c r="B606" s="13"/>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c r="AH606" s="12"/>
      <c r="AI606" s="12"/>
      <c r="AJ606" s="12"/>
      <c r="AK606" s="12"/>
      <c r="AL606" s="12"/>
      <c r="AM606" s="12"/>
      <c r="AN606" s="12"/>
      <c r="AO606" s="12"/>
      <c r="AP606" s="12"/>
      <c r="AQ606" s="10"/>
      <c r="AR606" s="10"/>
      <c r="AS606" s="10"/>
      <c r="AT606" s="10"/>
      <c r="AU606" s="10"/>
      <c r="AV606" s="10"/>
      <c r="AW606" s="10"/>
      <c r="AX606" s="10"/>
      <c r="AY606" s="10"/>
      <c r="AZ606" s="10"/>
      <c r="BA606" s="10"/>
      <c r="BB606" s="10"/>
      <c r="BC606" s="10"/>
      <c r="BD606" s="10"/>
    </row>
    <row r="607" spans="1:56" ht="15" customHeight="1" x14ac:dyDescent="0.2">
      <c r="A607" s="1"/>
      <c r="B607" s="122" t="s">
        <v>111</v>
      </c>
      <c r="C607" s="97"/>
      <c r="D607" s="97"/>
      <c r="E607" s="97"/>
      <c r="F607" s="97"/>
      <c r="G607" s="97"/>
      <c r="H607" s="97"/>
      <c r="I607" s="97"/>
      <c r="J607" s="97"/>
      <c r="K607" s="97"/>
      <c r="L607" s="97"/>
      <c r="M607" s="97"/>
      <c r="N607" s="97"/>
      <c r="O607" s="97"/>
      <c r="P607" s="10"/>
      <c r="Q607" s="141"/>
      <c r="R607" s="160"/>
      <c r="S607" s="160"/>
      <c r="T607" s="160"/>
      <c r="U607" s="160"/>
      <c r="V607" s="161"/>
      <c r="W607" s="97" t="s">
        <v>102</v>
      </c>
      <c r="X607" s="97"/>
      <c r="Y607" s="10"/>
      <c r="Z607" s="10"/>
      <c r="AA607" s="10"/>
      <c r="AB607" s="10"/>
      <c r="AC607" s="10"/>
      <c r="AD607" s="10"/>
      <c r="AE607" s="10"/>
      <c r="AF607" s="10"/>
      <c r="AG607" s="10"/>
      <c r="AH607" s="10"/>
      <c r="AI607" s="10"/>
      <c r="AJ607" s="10"/>
      <c r="AK607" s="10"/>
      <c r="AL607" s="10"/>
      <c r="AM607" s="10"/>
      <c r="AN607" s="10"/>
      <c r="AO607" s="10"/>
      <c r="AP607" s="10"/>
      <c r="AQ607" s="10"/>
      <c r="AR607" s="10"/>
      <c r="AS607" s="10"/>
      <c r="AT607" s="10"/>
      <c r="AU607" s="10"/>
      <c r="AV607" s="10"/>
      <c r="AW607" s="10"/>
      <c r="AX607" s="10"/>
      <c r="AY607" s="10"/>
      <c r="AZ607" s="10"/>
      <c r="BA607" s="10"/>
      <c r="BB607" s="10"/>
      <c r="BC607" s="10"/>
      <c r="BD607" s="10"/>
    </row>
    <row r="608" spans="1:56" ht="2.25" customHeight="1" x14ac:dyDescent="0.2">
      <c r="A608" s="1"/>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c r="AR608" s="10"/>
      <c r="AS608" s="10"/>
      <c r="AT608" s="10"/>
      <c r="AU608" s="10"/>
      <c r="AV608" s="10"/>
      <c r="AW608" s="10"/>
      <c r="AX608" s="10"/>
      <c r="AY608" s="10"/>
      <c r="AZ608" s="10"/>
      <c r="BA608" s="10"/>
      <c r="BB608" s="10"/>
      <c r="BC608" s="10"/>
      <c r="BD608" s="10"/>
    </row>
    <row r="609" spans="1:56" ht="15" customHeight="1" x14ac:dyDescent="0.2">
      <c r="A609" s="1"/>
      <c r="B609" s="122" t="s">
        <v>112</v>
      </c>
      <c r="C609" s="97"/>
      <c r="D609" s="97"/>
      <c r="E609" s="97"/>
      <c r="F609" s="97"/>
      <c r="G609" s="97"/>
      <c r="H609" s="97"/>
      <c r="I609" s="97"/>
      <c r="J609" s="97"/>
      <c r="K609" s="97"/>
      <c r="L609" s="97"/>
      <c r="M609" s="97"/>
      <c r="N609" s="97"/>
      <c r="O609" s="97"/>
      <c r="P609" s="10"/>
      <c r="Q609" s="141"/>
      <c r="R609" s="160"/>
      <c r="S609" s="160"/>
      <c r="T609" s="160"/>
      <c r="U609" s="160"/>
      <c r="V609" s="161"/>
      <c r="W609" s="97" t="s">
        <v>102</v>
      </c>
      <c r="X609" s="97"/>
      <c r="Y609" s="10"/>
      <c r="Z609" s="10"/>
      <c r="AA609" s="10"/>
      <c r="AB609" s="10"/>
      <c r="AC609" s="10"/>
      <c r="AD609" s="10"/>
      <c r="AE609" s="10"/>
      <c r="AF609" s="10"/>
      <c r="AG609" s="10"/>
      <c r="AH609" s="10"/>
      <c r="AI609" s="10"/>
      <c r="AJ609" s="10"/>
      <c r="AK609" s="10"/>
      <c r="AL609" s="10"/>
      <c r="AM609" s="10"/>
      <c r="AN609" s="10"/>
      <c r="AO609" s="10"/>
      <c r="AP609" s="10"/>
      <c r="AQ609" s="10"/>
      <c r="AR609" s="10"/>
      <c r="AS609" s="10"/>
      <c r="AT609" s="10"/>
      <c r="AU609" s="10"/>
      <c r="AV609" s="10"/>
      <c r="AW609" s="10"/>
      <c r="AX609" s="10"/>
      <c r="AY609" s="10"/>
      <c r="AZ609" s="10"/>
      <c r="BA609" s="10"/>
      <c r="BB609" s="10"/>
      <c r="BC609" s="10"/>
      <c r="BD609" s="10"/>
    </row>
    <row r="610" spans="1:56" ht="2.25" customHeight="1" x14ac:dyDescent="0.2">
      <c r="A610" s="1"/>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c r="AR610" s="10"/>
      <c r="AS610" s="10"/>
      <c r="AT610" s="10"/>
      <c r="AU610" s="10"/>
      <c r="AV610" s="10"/>
      <c r="AW610" s="10"/>
      <c r="AX610" s="10"/>
      <c r="AY610" s="10"/>
      <c r="AZ610" s="10"/>
      <c r="BA610" s="10"/>
      <c r="BB610" s="10"/>
      <c r="BC610" s="10"/>
      <c r="BD610" s="10"/>
    </row>
    <row r="611" spans="1:56" ht="15" customHeight="1" x14ac:dyDescent="0.2">
      <c r="A611" s="1"/>
      <c r="B611" s="122" t="s">
        <v>110</v>
      </c>
      <c r="C611" s="97"/>
      <c r="D611" s="97"/>
      <c r="E611" s="97"/>
      <c r="F611" s="97"/>
      <c r="G611" s="97"/>
      <c r="H611" s="97"/>
      <c r="I611" s="97"/>
      <c r="J611" s="97"/>
      <c r="K611" s="97"/>
      <c r="L611" s="97"/>
      <c r="M611" s="97"/>
      <c r="N611" s="97"/>
      <c r="O611" s="97"/>
      <c r="P611" s="10"/>
      <c r="Q611" s="141"/>
      <c r="R611" s="142"/>
      <c r="S611" s="142"/>
      <c r="T611" s="142"/>
      <c r="U611" s="142"/>
      <c r="V611" s="143"/>
      <c r="W611" s="97" t="s">
        <v>102</v>
      </c>
      <c r="X611" s="97"/>
      <c r="Y611" s="10"/>
      <c r="Z611" s="10"/>
      <c r="AA611" s="10"/>
      <c r="AB611" s="10"/>
      <c r="AC611" s="10"/>
      <c r="AD611" s="10"/>
      <c r="AE611" s="10"/>
      <c r="AF611" s="10"/>
      <c r="AG611" s="10"/>
      <c r="AH611" s="10"/>
      <c r="AI611" s="10"/>
      <c r="AJ611" s="10"/>
      <c r="AK611" s="10"/>
      <c r="AL611" s="10"/>
      <c r="AM611" s="10"/>
      <c r="AN611" s="10"/>
      <c r="AO611" s="10"/>
      <c r="AP611" s="10"/>
      <c r="AQ611" s="10"/>
      <c r="AR611" s="10"/>
      <c r="AS611" s="10"/>
      <c r="AT611" s="10"/>
      <c r="AU611" s="10"/>
      <c r="AV611" s="10"/>
      <c r="AW611" s="10"/>
      <c r="AX611" s="10"/>
      <c r="AY611" s="10"/>
      <c r="AZ611" s="10"/>
      <c r="BA611" s="10"/>
      <c r="BB611" s="10"/>
      <c r="BC611" s="10"/>
      <c r="BD611" s="10"/>
    </row>
    <row r="612" spans="1:56" ht="2.25" customHeight="1" x14ac:dyDescent="0.2">
      <c r="A612" s="1"/>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c r="AR612" s="10"/>
      <c r="AS612" s="10"/>
      <c r="AT612" s="10"/>
      <c r="AU612" s="10"/>
      <c r="AV612" s="10"/>
      <c r="AW612" s="10"/>
      <c r="AX612" s="10"/>
      <c r="AY612" s="10"/>
      <c r="AZ612" s="10"/>
      <c r="BA612" s="10"/>
      <c r="BB612" s="10"/>
      <c r="BC612" s="10"/>
      <c r="BD612" s="10"/>
    </row>
    <row r="613" spans="1:56" ht="15" customHeight="1" x14ac:dyDescent="0.2">
      <c r="A613" s="1"/>
      <c r="B613" s="122" t="s">
        <v>113</v>
      </c>
      <c r="C613" s="97"/>
      <c r="D613" s="97"/>
      <c r="E613" s="97"/>
      <c r="F613" s="97"/>
      <c r="G613" s="97"/>
      <c r="H613" s="97"/>
      <c r="I613" s="97"/>
      <c r="J613" s="97"/>
      <c r="K613" s="97"/>
      <c r="L613" s="97"/>
      <c r="M613" s="97"/>
      <c r="N613" s="97"/>
      <c r="O613" s="97"/>
      <c r="P613" s="10"/>
      <c r="Q613" s="141"/>
      <c r="R613" s="160"/>
      <c r="S613" s="160"/>
      <c r="T613" s="160"/>
      <c r="U613" s="160"/>
      <c r="V613" s="161"/>
      <c r="W613" s="97" t="s">
        <v>102</v>
      </c>
      <c r="X613" s="97"/>
      <c r="Y613" s="10"/>
      <c r="Z613" s="10"/>
      <c r="AA613" s="10"/>
      <c r="AB613" s="10"/>
      <c r="AC613" s="10"/>
      <c r="AD613" s="10"/>
      <c r="AE613" s="10"/>
      <c r="AF613" s="10"/>
      <c r="AG613" s="10"/>
      <c r="AH613" s="10"/>
      <c r="AI613" s="10"/>
      <c r="AJ613" s="10"/>
      <c r="AK613" s="10"/>
      <c r="AL613" s="10"/>
      <c r="AM613" s="10"/>
      <c r="AN613" s="10"/>
      <c r="AO613" s="10"/>
      <c r="AP613" s="10"/>
      <c r="AQ613" s="10"/>
      <c r="AR613" s="10"/>
      <c r="AS613" s="10"/>
      <c r="AT613" s="10"/>
      <c r="AU613" s="10"/>
      <c r="AV613" s="10"/>
      <c r="AW613" s="10"/>
      <c r="AX613" s="10"/>
      <c r="AY613" s="10"/>
      <c r="AZ613" s="10"/>
      <c r="BA613" s="10"/>
      <c r="BB613" s="10"/>
      <c r="BC613" s="10"/>
      <c r="BD613" s="10"/>
    </row>
    <row r="614" spans="1:56" ht="15" customHeight="1" x14ac:dyDescent="0.2">
      <c r="A614" s="1"/>
      <c r="B614" s="18"/>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c r="AR614" s="10"/>
      <c r="AS614" s="10"/>
      <c r="AT614" s="10"/>
      <c r="AU614" s="10"/>
      <c r="AV614" s="10"/>
      <c r="AW614" s="10"/>
      <c r="AX614" s="10"/>
      <c r="AY614" s="10"/>
      <c r="AZ614" s="10"/>
      <c r="BA614" s="10"/>
      <c r="BB614" s="10"/>
      <c r="BC614" s="10"/>
      <c r="BD614" s="10"/>
    </row>
    <row r="615" spans="1:56" ht="15" customHeight="1" x14ac:dyDescent="0.2">
      <c r="A615" s="1"/>
      <c r="B615" s="90" t="s">
        <v>131</v>
      </c>
      <c r="C615" s="90"/>
      <c r="D615" s="90"/>
      <c r="E615" s="90"/>
      <c r="F615" s="90"/>
      <c r="G615" s="90"/>
      <c r="H615" s="90"/>
      <c r="I615" s="90"/>
      <c r="J615" s="90"/>
      <c r="K615" s="90"/>
      <c r="L615" s="90"/>
      <c r="M615" s="90"/>
      <c r="N615" s="90"/>
      <c r="O615" s="90"/>
      <c r="P615" s="90"/>
      <c r="Q615" s="90"/>
      <c r="R615" s="90"/>
      <c r="S615" s="90"/>
      <c r="T615" s="90"/>
      <c r="U615" s="90"/>
      <c r="V615" s="90"/>
      <c r="W615" s="90"/>
      <c r="X615" s="90"/>
      <c r="Y615" s="90"/>
      <c r="Z615" s="90"/>
      <c r="AA615" s="90"/>
      <c r="AB615" s="90"/>
      <c r="AC615" s="90"/>
      <c r="AD615" s="90"/>
      <c r="AE615" s="90"/>
      <c r="AF615" s="90"/>
      <c r="AG615" s="90"/>
      <c r="AH615" s="90"/>
      <c r="AI615" s="90"/>
      <c r="AJ615" s="90"/>
      <c r="AK615" s="90"/>
      <c r="AL615" s="90"/>
      <c r="AM615" s="90"/>
      <c r="AN615" s="90"/>
      <c r="AO615" s="90"/>
      <c r="AP615" s="91"/>
      <c r="AQ615" s="10"/>
      <c r="AR615" s="10"/>
      <c r="AS615" s="10"/>
      <c r="AT615" s="10"/>
      <c r="AU615" s="10"/>
      <c r="AV615" s="10"/>
      <c r="AW615" s="10"/>
      <c r="AX615" s="10"/>
      <c r="AY615" s="10"/>
      <c r="AZ615" s="10"/>
      <c r="BA615" s="10"/>
      <c r="BB615" s="10"/>
      <c r="BC615" s="10"/>
      <c r="BD615" s="10"/>
    </row>
    <row r="616" spans="1:56" ht="15" customHeight="1" x14ac:dyDescent="0.2">
      <c r="A616" s="1"/>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c r="AR616" s="10"/>
      <c r="AS616" s="10"/>
      <c r="AT616" s="10"/>
      <c r="AU616" s="10"/>
      <c r="AV616" s="10"/>
      <c r="AW616" s="10"/>
      <c r="AX616" s="10"/>
      <c r="AY616" s="10"/>
      <c r="AZ616" s="10"/>
      <c r="BA616" s="10"/>
      <c r="BB616" s="10"/>
      <c r="BC616" s="10"/>
      <c r="BD616" s="10"/>
    </row>
    <row r="617" spans="1:56" ht="15" customHeight="1" x14ac:dyDescent="0.2">
      <c r="A617" s="1">
        <v>55</v>
      </c>
      <c r="B617" s="150" t="s">
        <v>280</v>
      </c>
      <c r="C617" s="150"/>
      <c r="D617" s="150"/>
      <c r="E617" s="150"/>
      <c r="F617" s="150"/>
      <c r="G617" s="150"/>
      <c r="H617" s="150"/>
      <c r="I617" s="150"/>
      <c r="J617" s="150"/>
      <c r="K617" s="150"/>
      <c r="L617" s="150"/>
      <c r="M617" s="150"/>
      <c r="N617" s="150"/>
      <c r="O617" s="150"/>
      <c r="P617" s="150"/>
      <c r="Q617" s="150"/>
      <c r="R617" s="150"/>
      <c r="S617" s="150"/>
      <c r="T617" s="150"/>
      <c r="U617" s="150"/>
      <c r="V617" s="150"/>
      <c r="W617" s="150"/>
      <c r="X617" s="150"/>
      <c r="Y617" s="150"/>
      <c r="Z617" s="150"/>
      <c r="AA617" s="150"/>
      <c r="AB617" s="150"/>
      <c r="AC617" s="150"/>
      <c r="AD617" s="150"/>
      <c r="AE617" s="150"/>
      <c r="AF617" s="150"/>
      <c r="AG617" s="150"/>
      <c r="AH617" s="150"/>
      <c r="AI617" s="150"/>
      <c r="AJ617" s="150"/>
      <c r="AK617" s="150"/>
      <c r="AL617" s="150"/>
      <c r="AM617" s="150"/>
      <c r="AN617" s="150"/>
      <c r="AO617" s="150"/>
      <c r="AP617" s="150"/>
      <c r="AQ617" s="150"/>
      <c r="AR617" s="10"/>
      <c r="AS617" s="10"/>
      <c r="AT617" s="10"/>
      <c r="AU617" s="10"/>
      <c r="AV617" s="10"/>
      <c r="AW617" s="10"/>
      <c r="AX617" s="10"/>
      <c r="AY617" s="10"/>
      <c r="AZ617" s="10"/>
      <c r="BA617" s="10"/>
      <c r="BB617" s="10"/>
      <c r="BC617" s="10"/>
      <c r="BD617" s="10"/>
    </row>
    <row r="618" spans="1:56" ht="90.75" customHeight="1" x14ac:dyDescent="0.2">
      <c r="A618" s="10"/>
      <c r="B618" s="151" t="s">
        <v>281</v>
      </c>
      <c r="C618" s="182"/>
      <c r="D618" s="182"/>
      <c r="E618" s="182"/>
      <c r="F618" s="182"/>
      <c r="G618" s="182"/>
      <c r="H618" s="182"/>
      <c r="I618" s="182"/>
      <c r="J618" s="182"/>
      <c r="K618" s="182"/>
      <c r="L618" s="182"/>
      <c r="M618" s="182"/>
      <c r="N618" s="182"/>
      <c r="O618" s="182"/>
      <c r="P618" s="182"/>
      <c r="Q618" s="182"/>
      <c r="R618" s="182"/>
      <c r="S618" s="182"/>
      <c r="T618" s="182"/>
      <c r="U618" s="182"/>
      <c r="V618" s="182"/>
      <c r="W618" s="182"/>
      <c r="X618" s="182"/>
      <c r="Y618" s="182"/>
      <c r="Z618" s="182"/>
      <c r="AA618" s="182"/>
      <c r="AB618" s="182"/>
      <c r="AC618" s="182"/>
      <c r="AD618" s="182"/>
      <c r="AE618" s="182"/>
      <c r="AF618" s="182"/>
      <c r="AG618" s="182"/>
      <c r="AH618" s="182"/>
      <c r="AI618" s="182"/>
      <c r="AJ618" s="182"/>
      <c r="AK618" s="182"/>
      <c r="AL618" s="182"/>
      <c r="AM618" s="182"/>
      <c r="AN618" s="182"/>
      <c r="AO618" s="182"/>
      <c r="AP618" s="182"/>
      <c r="AQ618" s="10"/>
      <c r="AR618" s="10"/>
      <c r="AS618" s="10"/>
      <c r="AT618" s="10"/>
      <c r="AU618" s="10"/>
      <c r="AV618" s="10"/>
      <c r="AW618" s="10"/>
      <c r="AX618" s="10"/>
      <c r="AY618" s="10"/>
      <c r="AZ618" s="10"/>
      <c r="BA618" s="10"/>
      <c r="BB618" s="10"/>
      <c r="BC618" s="10"/>
      <c r="BD618" s="10"/>
    </row>
    <row r="619" spans="1:56" ht="15" customHeight="1" x14ac:dyDescent="0.2">
      <c r="A619" s="54"/>
      <c r="B619" s="152" t="s">
        <v>282</v>
      </c>
      <c r="C619" s="152"/>
      <c r="D619" s="152"/>
      <c r="E619" s="152"/>
      <c r="F619" s="152"/>
      <c r="G619" s="152"/>
      <c r="H619" s="152"/>
      <c r="I619" s="152"/>
      <c r="J619" s="152"/>
      <c r="K619" s="152"/>
      <c r="L619" s="152"/>
      <c r="M619" s="152"/>
      <c r="N619" s="152"/>
      <c r="O619" s="152"/>
      <c r="P619" s="152"/>
      <c r="Q619" s="152"/>
      <c r="R619" s="152"/>
      <c r="S619" s="152"/>
      <c r="T619" s="152"/>
      <c r="U619" s="153" t="s">
        <v>283</v>
      </c>
      <c r="V619" s="153"/>
      <c r="W619" s="153"/>
      <c r="X619" s="153"/>
      <c r="Y619" s="153"/>
      <c r="Z619" s="153"/>
      <c r="AA619" s="153"/>
      <c r="AB619" s="153"/>
      <c r="AC619" s="153"/>
      <c r="AD619" s="153"/>
      <c r="AE619" s="153"/>
      <c r="AF619" s="153"/>
      <c r="AG619" s="153"/>
      <c r="AH619" s="153"/>
      <c r="AI619" s="153"/>
      <c r="AJ619" s="153"/>
      <c r="AK619" s="153"/>
      <c r="AL619" s="21"/>
      <c r="AM619" s="21"/>
      <c r="AN619" s="21"/>
      <c r="AO619" s="55"/>
      <c r="AP619" s="55"/>
      <c r="AQ619" s="21"/>
      <c r="AR619" s="21"/>
      <c r="AS619" s="21"/>
      <c r="AT619" s="21"/>
      <c r="AU619" s="21"/>
      <c r="AV619" s="21"/>
      <c r="AW619" s="21"/>
      <c r="AX619" s="21"/>
      <c r="AY619" s="21"/>
      <c r="AZ619" s="21"/>
      <c r="BA619" s="21"/>
      <c r="BB619" s="21"/>
      <c r="BC619" s="21"/>
      <c r="BD619" s="21"/>
    </row>
    <row r="620" spans="1:56" ht="30" customHeight="1" x14ac:dyDescent="0.2">
      <c r="A620" s="1"/>
      <c r="B620" s="10"/>
      <c r="C620" s="10"/>
      <c r="D620" s="10"/>
      <c r="E620" s="10"/>
      <c r="F620" s="10"/>
      <c r="G620" s="10"/>
      <c r="H620" s="10"/>
      <c r="I620" s="10"/>
      <c r="J620" s="10"/>
      <c r="K620" s="10"/>
      <c r="L620" s="10"/>
      <c r="M620" s="10"/>
      <c r="N620" s="10"/>
      <c r="O620" s="10"/>
      <c r="P620" s="10"/>
      <c r="Q620" s="154" t="s">
        <v>116</v>
      </c>
      <c r="R620" s="155"/>
      <c r="S620" s="155"/>
      <c r="T620" s="155"/>
      <c r="U620" s="155"/>
      <c r="V620" s="155"/>
      <c r="W620" s="155"/>
      <c r="X620" s="155"/>
      <c r="Y620" s="10"/>
      <c r="Z620" s="154" t="s">
        <v>132</v>
      </c>
      <c r="AA620" s="154"/>
      <c r="AB620" s="154"/>
      <c r="AC620" s="154"/>
      <c r="AD620" s="154"/>
      <c r="AE620" s="154"/>
      <c r="AF620" s="154"/>
      <c r="AG620" s="154"/>
      <c r="AH620" s="97"/>
      <c r="AI620" s="97"/>
      <c r="AJ620" s="133" t="s">
        <v>284</v>
      </c>
      <c r="AK620" s="133"/>
      <c r="AL620" s="133"/>
      <c r="AM620" s="133"/>
      <c r="AN620" s="133"/>
      <c r="AO620" s="133"/>
      <c r="AP620" s="133"/>
      <c r="AQ620" s="10"/>
      <c r="AR620" s="10"/>
      <c r="AS620" s="10"/>
      <c r="AT620" s="10"/>
      <c r="AU620" s="10"/>
      <c r="AV620" s="10"/>
      <c r="AW620" s="10"/>
      <c r="AX620" s="10"/>
      <c r="AY620" s="10"/>
      <c r="AZ620" s="10"/>
      <c r="BA620" s="10"/>
      <c r="BB620" s="10"/>
      <c r="BC620" s="10"/>
      <c r="BD620" s="10"/>
    </row>
    <row r="621" spans="1:56" ht="2.25" customHeight="1" x14ac:dyDescent="0.2">
      <c r="A621" s="1"/>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56"/>
      <c r="AK621" s="56"/>
      <c r="AL621" s="56"/>
      <c r="AM621" s="56"/>
      <c r="AN621" s="56"/>
      <c r="AO621" s="56"/>
      <c r="AP621" s="56"/>
      <c r="AQ621" s="10"/>
      <c r="AR621" s="10"/>
      <c r="AS621" s="10"/>
      <c r="AT621" s="10"/>
      <c r="AU621" s="10"/>
      <c r="AV621" s="10"/>
      <c r="AW621" s="10"/>
      <c r="AX621" s="10"/>
      <c r="AY621" s="10"/>
      <c r="AZ621" s="10"/>
      <c r="BA621" s="10"/>
      <c r="BB621" s="10"/>
      <c r="BC621" s="10"/>
      <c r="BD621" s="10"/>
    </row>
    <row r="622" spans="1:56" ht="15" customHeight="1" x14ac:dyDescent="0.2">
      <c r="A622" s="1"/>
      <c r="B622" s="122" t="s">
        <v>133</v>
      </c>
      <c r="C622" s="97"/>
      <c r="D622" s="97"/>
      <c r="E622" s="97"/>
      <c r="F622" s="97"/>
      <c r="G622" s="97"/>
      <c r="H622" s="97"/>
      <c r="I622" s="97"/>
      <c r="J622" s="97"/>
      <c r="K622" s="97"/>
      <c r="L622" s="97"/>
      <c r="M622" s="97"/>
      <c r="N622" s="97"/>
      <c r="O622" s="97"/>
      <c r="P622" s="10"/>
      <c r="Q622" s="141"/>
      <c r="R622" s="142"/>
      <c r="S622" s="142"/>
      <c r="T622" s="142"/>
      <c r="U622" s="142"/>
      <c r="V622" s="143"/>
      <c r="W622" s="97" t="s">
        <v>102</v>
      </c>
      <c r="X622" s="97"/>
      <c r="Y622" s="10"/>
      <c r="Z622" s="137"/>
      <c r="AA622" s="138"/>
      <c r="AB622" s="138"/>
      <c r="AC622" s="138"/>
      <c r="AD622" s="138"/>
      <c r="AE622" s="138"/>
      <c r="AF622" s="138"/>
      <c r="AG622" s="139"/>
      <c r="AH622" s="97" t="s">
        <v>84</v>
      </c>
      <c r="AI622" s="97"/>
      <c r="AJ622" s="162">
        <f>IF(Q622&lt;&gt;0,IF(Z622&lt;&gt;0,Z622/Q622,0),0)</f>
        <v>0</v>
      </c>
      <c r="AK622" s="163"/>
      <c r="AL622" s="163"/>
      <c r="AM622" s="163"/>
      <c r="AN622" s="164"/>
      <c r="AO622" s="10" t="s">
        <v>84</v>
      </c>
      <c r="AP622" s="10"/>
      <c r="AQ622" s="10"/>
      <c r="AR622" s="10"/>
      <c r="AS622" s="10"/>
      <c r="AT622" s="10"/>
      <c r="AU622" s="10"/>
      <c r="AV622" s="10"/>
      <c r="AW622" s="10"/>
      <c r="AX622" s="10"/>
      <c r="AY622" s="10"/>
      <c r="AZ622" s="10"/>
      <c r="BA622" s="10"/>
      <c r="BB622" s="10"/>
      <c r="BC622" s="10"/>
      <c r="BD622" s="10"/>
    </row>
    <row r="623" spans="1:56" ht="2.25" customHeight="1" x14ac:dyDescent="0.2">
      <c r="A623" s="1"/>
      <c r="B623" s="10"/>
      <c r="C623" s="10"/>
      <c r="D623" s="10"/>
      <c r="E623" s="10"/>
      <c r="F623" s="10"/>
      <c r="G623" s="10"/>
      <c r="H623" s="10"/>
      <c r="I623" s="10"/>
      <c r="J623" s="10"/>
      <c r="K623" s="10"/>
      <c r="L623" s="10"/>
      <c r="M623" s="10"/>
      <c r="N623" s="10"/>
      <c r="O623" s="9"/>
      <c r="P623" s="9"/>
      <c r="Q623" s="10"/>
      <c r="R623" s="10"/>
      <c r="S623" s="10"/>
      <c r="T623" s="10"/>
      <c r="U623" s="10"/>
      <c r="V623" s="10"/>
      <c r="W623" s="10"/>
      <c r="X623" s="10"/>
      <c r="Y623" s="10"/>
      <c r="Z623" s="10"/>
      <c r="AA623" s="10"/>
      <c r="AB623" s="10"/>
      <c r="AC623" s="10"/>
      <c r="AD623" s="10"/>
      <c r="AE623" s="10"/>
      <c r="AF623" s="10"/>
      <c r="AG623" s="10"/>
      <c r="AH623" s="10"/>
      <c r="AI623" s="10"/>
      <c r="AJ623" s="69"/>
      <c r="AK623" s="69"/>
      <c r="AL623" s="69"/>
      <c r="AM623" s="69"/>
      <c r="AN623" s="69"/>
      <c r="AO623" s="10"/>
      <c r="AP623" s="10"/>
      <c r="AQ623" s="10"/>
      <c r="AR623" s="10"/>
      <c r="AS623" s="10"/>
      <c r="AT623" s="10"/>
      <c r="AU623" s="10"/>
      <c r="AV623" s="10"/>
      <c r="AW623" s="10"/>
      <c r="AX623" s="10"/>
      <c r="AY623" s="10"/>
      <c r="AZ623" s="10"/>
      <c r="BA623" s="10"/>
      <c r="BB623" s="10"/>
      <c r="BC623" s="10"/>
      <c r="BD623" s="10"/>
    </row>
    <row r="624" spans="1:56" ht="15" customHeight="1" x14ac:dyDescent="0.2">
      <c r="A624" s="1"/>
      <c r="B624" s="122" t="s">
        <v>134</v>
      </c>
      <c r="C624" s="97"/>
      <c r="D624" s="97"/>
      <c r="E624" s="97"/>
      <c r="F624" s="97"/>
      <c r="G624" s="97"/>
      <c r="H624" s="97"/>
      <c r="I624" s="97"/>
      <c r="J624" s="97"/>
      <c r="K624" s="97"/>
      <c r="L624" s="97"/>
      <c r="M624" s="97"/>
      <c r="N624" s="97"/>
      <c r="O624" s="97"/>
      <c r="P624" s="10"/>
      <c r="Q624" s="141"/>
      <c r="R624" s="142"/>
      <c r="S624" s="142"/>
      <c r="T624" s="142"/>
      <c r="U624" s="142"/>
      <c r="V624" s="143"/>
      <c r="W624" s="97" t="s">
        <v>102</v>
      </c>
      <c r="X624" s="97"/>
      <c r="Y624" s="10"/>
      <c r="Z624" s="137"/>
      <c r="AA624" s="138"/>
      <c r="AB624" s="138"/>
      <c r="AC624" s="138"/>
      <c r="AD624" s="138"/>
      <c r="AE624" s="138"/>
      <c r="AF624" s="138"/>
      <c r="AG624" s="139"/>
      <c r="AH624" s="97" t="s">
        <v>84</v>
      </c>
      <c r="AI624" s="97"/>
      <c r="AJ624" s="162">
        <f>IF(Q624&lt;&gt;0,IF(Z624&lt;&gt;0,Z624/Q624,0),0)</f>
        <v>0</v>
      </c>
      <c r="AK624" s="163"/>
      <c r="AL624" s="163"/>
      <c r="AM624" s="163"/>
      <c r="AN624" s="164"/>
      <c r="AO624" s="10" t="s">
        <v>84</v>
      </c>
      <c r="AP624" s="10"/>
      <c r="AQ624" s="10"/>
      <c r="AR624" s="10"/>
      <c r="AS624" s="10"/>
      <c r="AT624" s="10"/>
      <c r="AU624" s="10"/>
      <c r="AV624" s="10"/>
      <c r="AW624" s="10"/>
      <c r="AX624" s="10"/>
      <c r="AY624" s="10"/>
      <c r="AZ624" s="10"/>
      <c r="BA624" s="10"/>
      <c r="BB624" s="10"/>
      <c r="BC624" s="10"/>
      <c r="BD624" s="10"/>
    </row>
    <row r="625" spans="1:56" ht="2.25" customHeight="1" x14ac:dyDescent="0.2">
      <c r="A625" s="1"/>
      <c r="B625" s="10"/>
      <c r="C625" s="10"/>
      <c r="D625" s="10"/>
      <c r="E625" s="10"/>
      <c r="F625" s="10"/>
      <c r="G625" s="10"/>
      <c r="H625" s="10"/>
      <c r="I625" s="10"/>
      <c r="J625" s="10"/>
      <c r="K625" s="10"/>
      <c r="L625" s="10"/>
      <c r="M625" s="10"/>
      <c r="N625" s="10"/>
      <c r="O625" s="9"/>
      <c r="P625" s="9"/>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c r="AR625" s="10"/>
      <c r="AS625" s="10"/>
      <c r="AT625" s="10"/>
      <c r="AU625" s="10"/>
      <c r="AV625" s="10"/>
      <c r="AW625" s="10"/>
      <c r="AX625" s="10"/>
      <c r="AY625" s="10"/>
      <c r="AZ625" s="10"/>
      <c r="BA625" s="10"/>
      <c r="BB625" s="10"/>
      <c r="BC625" s="10"/>
      <c r="BD625" s="10"/>
    </row>
    <row r="626" spans="1:56" ht="15" customHeight="1" x14ac:dyDescent="0.2">
      <c r="A626" s="1"/>
      <c r="B626" s="122" t="s">
        <v>135</v>
      </c>
      <c r="C626" s="97"/>
      <c r="D626" s="97"/>
      <c r="E626" s="97"/>
      <c r="F626" s="97"/>
      <c r="G626" s="97"/>
      <c r="H626" s="97"/>
      <c r="I626" s="97"/>
      <c r="J626" s="97"/>
      <c r="K626" s="97"/>
      <c r="L626" s="97"/>
      <c r="M626" s="97"/>
      <c r="N626" s="97"/>
      <c r="O626" s="97"/>
      <c r="P626" s="10"/>
      <c r="Q626" s="141"/>
      <c r="R626" s="142"/>
      <c r="S626" s="142"/>
      <c r="T626" s="142"/>
      <c r="U626" s="142"/>
      <c r="V626" s="143"/>
      <c r="W626" s="97" t="s">
        <v>102</v>
      </c>
      <c r="X626" s="97"/>
      <c r="Y626" s="10"/>
      <c r="Z626" s="134">
        <f>IF((Q622+Q624+Q626)&lt;&gt;0,Q626/(Q622+Q624+Q626)*(Z622+Z624),0)</f>
        <v>0</v>
      </c>
      <c r="AA626" s="135"/>
      <c r="AB626" s="135"/>
      <c r="AC626" s="135"/>
      <c r="AD626" s="135"/>
      <c r="AE626" s="135"/>
      <c r="AF626" s="135"/>
      <c r="AG626" s="136"/>
      <c r="AH626" s="97" t="s">
        <v>84</v>
      </c>
      <c r="AI626" s="97"/>
      <c r="AJ626" s="10"/>
      <c r="AK626" s="10"/>
      <c r="AL626" s="10"/>
      <c r="AM626" s="10"/>
      <c r="AN626" s="10"/>
      <c r="AO626" s="10"/>
      <c r="AP626" s="10"/>
      <c r="AQ626" s="10"/>
      <c r="AR626" s="10"/>
      <c r="AS626" s="10"/>
      <c r="AT626" s="10"/>
      <c r="AU626" s="10"/>
      <c r="AV626" s="10"/>
      <c r="AW626" s="10"/>
      <c r="AX626" s="10"/>
      <c r="AY626" s="10"/>
      <c r="AZ626" s="10"/>
      <c r="BA626" s="10"/>
      <c r="BB626" s="10"/>
      <c r="BC626" s="10"/>
      <c r="BD626" s="10"/>
    </row>
    <row r="627" spans="1:56" ht="15" customHeight="1" x14ac:dyDescent="0.2">
      <c r="A627" s="1"/>
      <c r="B627" s="9"/>
      <c r="C627" s="10"/>
      <c r="D627" s="10"/>
      <c r="E627" s="10"/>
      <c r="F627" s="10"/>
      <c r="G627" s="10"/>
      <c r="H627" s="10"/>
      <c r="I627" s="10"/>
      <c r="J627" s="10"/>
      <c r="K627" s="10"/>
      <c r="L627" s="10"/>
      <c r="M627" s="10"/>
      <c r="N627" s="10"/>
      <c r="O627" s="10"/>
      <c r="P627" s="10"/>
      <c r="Q627" s="26"/>
      <c r="R627" s="26"/>
      <c r="S627" s="26"/>
      <c r="T627" s="26"/>
      <c r="U627" s="26"/>
      <c r="V627" s="26"/>
      <c r="W627" s="10"/>
      <c r="X627" s="10"/>
      <c r="Y627" s="10"/>
      <c r="Z627" s="57"/>
      <c r="AA627" s="57"/>
      <c r="AB627" s="57"/>
      <c r="AC627" s="57"/>
      <c r="AD627" s="57"/>
      <c r="AE627" s="57"/>
      <c r="AF627" s="57"/>
      <c r="AG627" s="57"/>
      <c r="AH627" s="10"/>
      <c r="AI627" s="10"/>
      <c r="AJ627" s="10"/>
      <c r="AK627" s="10"/>
      <c r="AL627" s="10"/>
      <c r="AM627" s="10"/>
      <c r="AN627" s="10"/>
      <c r="AO627" s="10"/>
      <c r="AP627" s="10"/>
      <c r="AQ627" s="10"/>
      <c r="AR627" s="10"/>
      <c r="AS627" s="10"/>
      <c r="AT627" s="10"/>
      <c r="AU627" s="10"/>
      <c r="AV627" s="10"/>
      <c r="AW627" s="10"/>
      <c r="AX627" s="10"/>
      <c r="AY627" s="10"/>
      <c r="AZ627" s="10"/>
      <c r="BA627" s="10"/>
      <c r="BB627" s="10"/>
      <c r="BC627" s="10"/>
      <c r="BD627" s="10"/>
    </row>
    <row r="628" spans="1:56" ht="15" customHeight="1" x14ac:dyDescent="0.2">
      <c r="A628" s="107"/>
      <c r="B628" s="107"/>
      <c r="C628" s="107"/>
      <c r="D628" s="107"/>
      <c r="E628" s="107"/>
      <c r="F628" s="107"/>
      <c r="G628" s="107"/>
      <c r="H628" s="107"/>
      <c r="I628" s="107"/>
      <c r="J628" s="107"/>
      <c r="K628" s="107"/>
      <c r="L628" s="107"/>
      <c r="M628" s="107"/>
      <c r="N628" s="107"/>
      <c r="O628" s="107"/>
      <c r="P628" s="107"/>
      <c r="Q628" s="107"/>
      <c r="R628" s="107"/>
      <c r="S628" s="107"/>
      <c r="T628" s="107"/>
      <c r="U628" s="107"/>
      <c r="V628" s="107"/>
      <c r="W628" s="107"/>
      <c r="X628" s="107"/>
      <c r="Y628" s="107"/>
      <c r="Z628" s="107"/>
      <c r="AA628" s="107"/>
      <c r="AB628" s="107"/>
      <c r="AC628" s="107"/>
      <c r="AD628" s="107"/>
      <c r="AE628" s="107"/>
      <c r="AF628" s="107"/>
      <c r="AG628" s="107"/>
      <c r="AH628" s="107"/>
      <c r="AI628" s="107"/>
      <c r="AJ628" s="107"/>
      <c r="AK628" s="107"/>
      <c r="AL628" s="107"/>
      <c r="AM628" s="107"/>
      <c r="AN628" s="107"/>
      <c r="AO628" s="107"/>
      <c r="AP628" s="107"/>
      <c r="AQ628" s="10"/>
      <c r="AR628" s="10"/>
      <c r="AS628" s="10"/>
      <c r="AT628" s="10"/>
      <c r="AU628" s="10"/>
      <c r="AV628" s="10"/>
      <c r="AW628" s="10"/>
      <c r="AX628" s="10"/>
      <c r="AY628" s="10"/>
      <c r="AZ628" s="10"/>
      <c r="BA628" s="10"/>
      <c r="BB628" s="10"/>
      <c r="BC628" s="10"/>
      <c r="BD628" s="10"/>
    </row>
    <row r="629" spans="1:56" ht="15" customHeight="1" x14ac:dyDescent="0.2">
      <c r="A629" s="1">
        <v>56</v>
      </c>
      <c r="B629" s="99" t="s">
        <v>136</v>
      </c>
      <c r="C629" s="100"/>
      <c r="D629" s="100"/>
      <c r="E629" s="100"/>
      <c r="F629" s="100"/>
      <c r="G629" s="100"/>
      <c r="H629" s="100"/>
      <c r="I629" s="100"/>
      <c r="J629" s="100"/>
      <c r="K629" s="100"/>
      <c r="L629" s="100"/>
      <c r="M629" s="100"/>
      <c r="N629" s="100"/>
      <c r="O629" s="100"/>
      <c r="P629" s="100"/>
      <c r="Q629" s="100"/>
      <c r="R629" s="100"/>
      <c r="S629" s="100"/>
      <c r="T629" s="100"/>
      <c r="U629" s="100"/>
      <c r="V629" s="100"/>
      <c r="W629" s="100"/>
      <c r="X629" s="100"/>
      <c r="Y629" s="100"/>
      <c r="Z629" s="100"/>
      <c r="AA629" s="100"/>
      <c r="AB629" s="100"/>
      <c r="AC629" s="100"/>
      <c r="AD629" s="100"/>
      <c r="AE629" s="100"/>
      <c r="AF629" s="100"/>
      <c r="AG629" s="100"/>
      <c r="AH629" s="100"/>
      <c r="AI629" s="100"/>
      <c r="AJ629" s="100"/>
      <c r="AK629" s="100"/>
      <c r="AL629" s="100"/>
      <c r="AM629" s="100"/>
      <c r="AN629" s="100"/>
      <c r="AO629" s="100"/>
      <c r="AP629" s="100"/>
      <c r="AQ629" s="10"/>
      <c r="AR629" s="10"/>
      <c r="AS629" s="10"/>
      <c r="AT629" s="10"/>
      <c r="AU629" s="10"/>
      <c r="AV629" s="10"/>
      <c r="AW629" s="10"/>
      <c r="AX629" s="10"/>
      <c r="AY629" s="10"/>
      <c r="AZ629" s="10"/>
      <c r="BA629" s="10"/>
      <c r="BB629" s="10"/>
      <c r="BC629" s="10"/>
      <c r="BD629" s="10"/>
    </row>
    <row r="630" spans="1:56" ht="2.25" customHeight="1" x14ac:dyDescent="0.2">
      <c r="A630" s="1"/>
      <c r="B630" s="10"/>
      <c r="C630" s="10"/>
      <c r="D630" s="10"/>
      <c r="E630" s="10"/>
      <c r="F630" s="10"/>
      <c r="G630" s="10"/>
      <c r="H630" s="10"/>
      <c r="I630" s="10"/>
      <c r="J630" s="10"/>
      <c r="K630" s="10"/>
      <c r="L630" s="10"/>
      <c r="M630" s="10"/>
      <c r="N630" s="9"/>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c r="AR630" s="10"/>
      <c r="AS630" s="10"/>
      <c r="AT630" s="10"/>
      <c r="AU630" s="10"/>
      <c r="AV630" s="10"/>
      <c r="AW630" s="10"/>
      <c r="AX630" s="10"/>
      <c r="AY630" s="10"/>
      <c r="AZ630" s="10"/>
      <c r="BA630" s="10"/>
      <c r="BB630" s="10"/>
      <c r="BC630" s="10"/>
      <c r="BD630" s="10"/>
    </row>
    <row r="631" spans="1:56" ht="15" customHeight="1" x14ac:dyDescent="0.2">
      <c r="A631" s="1"/>
      <c r="B631" s="10"/>
      <c r="C631" s="10"/>
      <c r="D631" s="10"/>
      <c r="E631" s="10"/>
      <c r="F631" s="10"/>
      <c r="G631" s="10"/>
      <c r="H631" s="10"/>
      <c r="I631" s="10"/>
      <c r="J631" s="10"/>
      <c r="K631" s="10"/>
      <c r="L631" s="10"/>
      <c r="M631" s="10"/>
      <c r="N631" s="10"/>
      <c r="O631" s="10"/>
      <c r="P631" s="10"/>
      <c r="Q631" s="154" t="s">
        <v>116</v>
      </c>
      <c r="R631" s="155"/>
      <c r="S631" s="155"/>
      <c r="T631" s="155"/>
      <c r="U631" s="155"/>
      <c r="V631" s="155"/>
      <c r="W631" s="155"/>
      <c r="X631" s="155"/>
      <c r="Y631" s="10"/>
      <c r="Z631" s="154" t="s">
        <v>132</v>
      </c>
      <c r="AA631" s="154"/>
      <c r="AB631" s="154"/>
      <c r="AC631" s="154"/>
      <c r="AD631" s="154"/>
      <c r="AE631" s="154"/>
      <c r="AF631" s="154"/>
      <c r="AG631" s="154"/>
      <c r="AH631" s="97"/>
      <c r="AI631" s="97"/>
      <c r="AJ631" s="10"/>
      <c r="AK631" s="10"/>
      <c r="AL631" s="10"/>
      <c r="AM631" s="10"/>
      <c r="AN631" s="10"/>
      <c r="AO631" s="10"/>
      <c r="AP631" s="10"/>
      <c r="AQ631" s="10"/>
      <c r="AR631" s="10"/>
      <c r="AS631" s="10"/>
      <c r="AT631" s="10"/>
      <c r="AU631" s="10"/>
      <c r="AV631" s="10"/>
      <c r="AW631" s="10"/>
      <c r="AX631" s="10"/>
      <c r="AY631" s="10"/>
      <c r="AZ631" s="10"/>
      <c r="BA631" s="10"/>
      <c r="BB631" s="10"/>
      <c r="BC631" s="10"/>
      <c r="BD631" s="10"/>
    </row>
    <row r="632" spans="1:56" ht="2.25" customHeight="1" x14ac:dyDescent="0.2">
      <c r="A632" s="1"/>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c r="AR632" s="10"/>
      <c r="AS632" s="10"/>
      <c r="AT632" s="10"/>
      <c r="AU632" s="10"/>
      <c r="AV632" s="10"/>
      <c r="AW632" s="10"/>
      <c r="AX632" s="10"/>
      <c r="AY632" s="10"/>
      <c r="AZ632" s="10"/>
      <c r="BA632" s="10"/>
      <c r="BB632" s="10"/>
      <c r="BC632" s="10"/>
      <c r="BD632" s="10"/>
    </row>
    <row r="633" spans="1:56" ht="15" customHeight="1" x14ac:dyDescent="0.2">
      <c r="A633" s="1"/>
      <c r="B633" s="122" t="s">
        <v>111</v>
      </c>
      <c r="C633" s="97"/>
      <c r="D633" s="97"/>
      <c r="E633" s="97"/>
      <c r="F633" s="97"/>
      <c r="G633" s="97"/>
      <c r="H633" s="97"/>
      <c r="I633" s="97"/>
      <c r="J633" s="97"/>
      <c r="K633" s="97"/>
      <c r="L633" s="97"/>
      <c r="M633" s="97"/>
      <c r="N633" s="97"/>
      <c r="O633" s="97"/>
      <c r="P633" s="10"/>
      <c r="Q633" s="141"/>
      <c r="R633" s="142"/>
      <c r="S633" s="142"/>
      <c r="T633" s="142"/>
      <c r="U633" s="142"/>
      <c r="V633" s="143"/>
      <c r="W633" s="97" t="s">
        <v>102</v>
      </c>
      <c r="X633" s="97"/>
      <c r="Y633" s="10"/>
      <c r="Z633" s="137"/>
      <c r="AA633" s="138"/>
      <c r="AB633" s="138"/>
      <c r="AC633" s="138"/>
      <c r="AD633" s="138"/>
      <c r="AE633" s="138"/>
      <c r="AF633" s="138"/>
      <c r="AG633" s="139"/>
      <c r="AH633" s="97" t="s">
        <v>84</v>
      </c>
      <c r="AI633" s="97"/>
      <c r="AJ633" s="10"/>
      <c r="AK633" s="10"/>
      <c r="AL633" s="10"/>
      <c r="AM633" s="10"/>
      <c r="AN633" s="10"/>
      <c r="AO633" s="10"/>
      <c r="AP633" s="10"/>
      <c r="AQ633" s="10"/>
      <c r="AR633" s="10"/>
      <c r="AS633" s="10"/>
      <c r="AT633" s="10"/>
      <c r="AU633" s="10"/>
      <c r="AV633" s="10"/>
      <c r="AW633" s="10"/>
      <c r="AX633" s="10"/>
      <c r="AY633" s="10"/>
      <c r="AZ633" s="10"/>
      <c r="BA633" s="10"/>
      <c r="BB633" s="10"/>
      <c r="BC633" s="10"/>
      <c r="BD633" s="10"/>
    </row>
    <row r="634" spans="1:56" ht="2.25" customHeight="1" x14ac:dyDescent="0.2">
      <c r="A634" s="1"/>
      <c r="B634" s="10"/>
      <c r="C634" s="10"/>
      <c r="D634" s="10"/>
      <c r="E634" s="10"/>
      <c r="F634" s="10"/>
      <c r="G634" s="10"/>
      <c r="H634" s="10"/>
      <c r="I634" s="10"/>
      <c r="J634" s="10"/>
      <c r="K634" s="10"/>
      <c r="L634" s="10"/>
      <c r="M634" s="10"/>
      <c r="N634" s="10"/>
      <c r="O634" s="9"/>
      <c r="P634" s="9"/>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c r="AR634" s="10"/>
      <c r="AS634" s="10"/>
      <c r="AT634" s="10"/>
      <c r="AU634" s="10"/>
      <c r="AV634" s="10"/>
      <c r="AW634" s="10"/>
      <c r="AX634" s="10"/>
      <c r="AY634" s="10"/>
      <c r="AZ634" s="10"/>
      <c r="BA634" s="10"/>
      <c r="BB634" s="10"/>
      <c r="BC634" s="10"/>
      <c r="BD634" s="10"/>
    </row>
    <row r="635" spans="1:56" ht="15" customHeight="1" x14ac:dyDescent="0.2">
      <c r="A635" s="1"/>
      <c r="B635" s="122" t="s">
        <v>137</v>
      </c>
      <c r="C635" s="97"/>
      <c r="D635" s="97"/>
      <c r="E635" s="97"/>
      <c r="F635" s="97"/>
      <c r="G635" s="97"/>
      <c r="H635" s="97"/>
      <c r="I635" s="97"/>
      <c r="J635" s="97"/>
      <c r="K635" s="97"/>
      <c r="L635" s="97"/>
      <c r="M635" s="97"/>
      <c r="N635" s="97"/>
      <c r="O635" s="97"/>
      <c r="P635" s="10"/>
      <c r="Q635" s="141"/>
      <c r="R635" s="142"/>
      <c r="S635" s="142"/>
      <c r="T635" s="142"/>
      <c r="U635" s="142"/>
      <c r="V635" s="143"/>
      <c r="W635" s="97" t="s">
        <v>102</v>
      </c>
      <c r="X635" s="97"/>
      <c r="Y635" s="10"/>
      <c r="Z635" s="137"/>
      <c r="AA635" s="138"/>
      <c r="AB635" s="138"/>
      <c r="AC635" s="138"/>
      <c r="AD635" s="138"/>
      <c r="AE635" s="138"/>
      <c r="AF635" s="138"/>
      <c r="AG635" s="139"/>
      <c r="AH635" s="97" t="s">
        <v>84</v>
      </c>
      <c r="AI635" s="97"/>
      <c r="AJ635" s="10"/>
      <c r="AK635" s="10"/>
      <c r="AL635" s="10"/>
      <c r="AM635" s="10"/>
      <c r="AN635" s="10"/>
      <c r="AO635" s="10"/>
      <c r="AP635" s="10"/>
      <c r="AQ635" s="10"/>
      <c r="AR635" s="10"/>
      <c r="AS635" s="10"/>
      <c r="AT635" s="10"/>
      <c r="AU635" s="10"/>
      <c r="AV635" s="10"/>
      <c r="AW635" s="10"/>
      <c r="AX635" s="10"/>
      <c r="AY635" s="10"/>
      <c r="AZ635" s="10"/>
      <c r="BA635" s="10"/>
      <c r="BB635" s="10"/>
      <c r="BC635" s="10"/>
      <c r="BD635" s="10"/>
    </row>
    <row r="636" spans="1:56" ht="2.25" customHeight="1" x14ac:dyDescent="0.2">
      <c r="A636" s="1"/>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c r="AR636" s="10"/>
      <c r="AS636" s="10"/>
      <c r="AT636" s="10"/>
      <c r="AU636" s="10"/>
      <c r="AV636" s="10"/>
      <c r="AW636" s="10"/>
      <c r="AX636" s="10"/>
      <c r="AY636" s="10"/>
      <c r="AZ636" s="10"/>
      <c r="BA636" s="10"/>
      <c r="BB636" s="10"/>
      <c r="BC636" s="10"/>
      <c r="BD636" s="10"/>
    </row>
    <row r="637" spans="1:56" ht="15" customHeight="1" x14ac:dyDescent="0.2">
      <c r="A637" s="1"/>
      <c r="B637" s="122" t="s">
        <v>112</v>
      </c>
      <c r="C637" s="97"/>
      <c r="D637" s="97"/>
      <c r="E637" s="97"/>
      <c r="F637" s="97"/>
      <c r="G637" s="97"/>
      <c r="H637" s="97"/>
      <c r="I637" s="97"/>
      <c r="J637" s="97"/>
      <c r="K637" s="97"/>
      <c r="L637" s="97"/>
      <c r="M637" s="97"/>
      <c r="N637" s="97"/>
      <c r="O637" s="97"/>
      <c r="P637" s="12"/>
      <c r="Q637" s="141"/>
      <c r="R637" s="142"/>
      <c r="S637" s="142"/>
      <c r="T637" s="142"/>
      <c r="U637" s="142"/>
      <c r="V637" s="143"/>
      <c r="W637" s="97" t="s">
        <v>102</v>
      </c>
      <c r="X637" s="97"/>
      <c r="Y637" s="10"/>
      <c r="Z637" s="137"/>
      <c r="AA637" s="138"/>
      <c r="AB637" s="138"/>
      <c r="AC637" s="138"/>
      <c r="AD637" s="138"/>
      <c r="AE637" s="138"/>
      <c r="AF637" s="138"/>
      <c r="AG637" s="139"/>
      <c r="AH637" s="97" t="s">
        <v>84</v>
      </c>
      <c r="AI637" s="97"/>
      <c r="AJ637" s="10"/>
      <c r="AK637" s="10"/>
      <c r="AL637" s="10"/>
      <c r="AM637" s="10"/>
      <c r="AN637" s="10"/>
      <c r="AO637" s="10"/>
      <c r="AP637" s="10"/>
      <c r="AQ637" s="10"/>
      <c r="AR637" s="10"/>
      <c r="AS637" s="10"/>
      <c r="AT637" s="10"/>
      <c r="AU637" s="10"/>
      <c r="AV637" s="10"/>
      <c r="AW637" s="10"/>
      <c r="AX637" s="10"/>
      <c r="AY637" s="10"/>
      <c r="AZ637" s="10"/>
      <c r="BA637" s="10"/>
      <c r="BB637" s="10"/>
      <c r="BC637" s="10"/>
      <c r="BD637" s="10"/>
    </row>
    <row r="638" spans="1:56" ht="2.25" customHeight="1" x14ac:dyDescent="0.2">
      <c r="A638" s="1"/>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c r="AR638" s="10"/>
      <c r="AS638" s="10"/>
      <c r="AT638" s="10"/>
      <c r="AU638" s="10"/>
      <c r="AV638" s="10"/>
      <c r="AW638" s="10"/>
      <c r="AX638" s="10"/>
      <c r="AY638" s="10"/>
      <c r="AZ638" s="10"/>
      <c r="BA638" s="10"/>
      <c r="BB638" s="10"/>
      <c r="BC638" s="10"/>
      <c r="BD638" s="10"/>
    </row>
    <row r="639" spans="1:56" ht="15" customHeight="1" x14ac:dyDescent="0.2">
      <c r="A639" s="1"/>
      <c r="B639" s="122" t="s">
        <v>113</v>
      </c>
      <c r="C639" s="97"/>
      <c r="D639" s="97"/>
      <c r="E639" s="97"/>
      <c r="F639" s="97"/>
      <c r="G639" s="97"/>
      <c r="H639" s="97"/>
      <c r="I639" s="97"/>
      <c r="J639" s="97"/>
      <c r="K639" s="97"/>
      <c r="L639" s="97"/>
      <c r="M639" s="97"/>
      <c r="N639" s="97"/>
      <c r="O639" s="97"/>
      <c r="P639" s="10"/>
      <c r="Q639" s="141"/>
      <c r="R639" s="142"/>
      <c r="S639" s="142"/>
      <c r="T639" s="142"/>
      <c r="U639" s="142"/>
      <c r="V639" s="143"/>
      <c r="W639" s="97" t="s">
        <v>102</v>
      </c>
      <c r="X639" s="97"/>
      <c r="Y639" s="10"/>
      <c r="Z639" s="137"/>
      <c r="AA639" s="138"/>
      <c r="AB639" s="138"/>
      <c r="AC639" s="138"/>
      <c r="AD639" s="138"/>
      <c r="AE639" s="138"/>
      <c r="AF639" s="138"/>
      <c r="AG639" s="139"/>
      <c r="AH639" s="97" t="s">
        <v>84</v>
      </c>
      <c r="AI639" s="97"/>
      <c r="AJ639" s="10"/>
      <c r="AK639" s="10"/>
      <c r="AL639" s="10"/>
      <c r="AM639" s="10"/>
      <c r="AN639" s="10"/>
      <c r="AO639" s="10"/>
      <c r="AP639" s="10"/>
      <c r="AQ639" s="10"/>
      <c r="AR639" s="10"/>
      <c r="AS639" s="10"/>
      <c r="AT639" s="10"/>
      <c r="AU639" s="10"/>
      <c r="AV639" s="10"/>
      <c r="AW639" s="10"/>
      <c r="AX639" s="10"/>
      <c r="AY639" s="10"/>
      <c r="AZ639" s="10"/>
      <c r="BA639" s="10"/>
      <c r="BB639" s="10"/>
      <c r="BC639" s="10"/>
      <c r="BD639" s="10"/>
    </row>
    <row r="640" spans="1:56" ht="15" customHeight="1" x14ac:dyDescent="0.2">
      <c r="A640" s="1"/>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c r="AR640" s="10"/>
      <c r="AS640" s="10"/>
      <c r="AT640" s="10"/>
      <c r="AU640" s="10"/>
      <c r="AV640" s="10"/>
      <c r="AW640" s="10"/>
      <c r="AX640" s="10"/>
      <c r="AY640" s="10"/>
      <c r="AZ640" s="10"/>
      <c r="BA640" s="10"/>
      <c r="BB640" s="10"/>
      <c r="BC640" s="10"/>
      <c r="BD640" s="10"/>
    </row>
    <row r="641" spans="1:56" ht="15" customHeight="1" x14ac:dyDescent="0.2">
      <c r="A641" s="1"/>
      <c r="B641" s="90" t="s">
        <v>285</v>
      </c>
      <c r="C641" s="90"/>
      <c r="D641" s="90"/>
      <c r="E641" s="90"/>
      <c r="F641" s="90"/>
      <c r="G641" s="90"/>
      <c r="H641" s="90"/>
      <c r="I641" s="90"/>
      <c r="J641" s="90"/>
      <c r="K641" s="90"/>
      <c r="L641" s="90"/>
      <c r="M641" s="90"/>
      <c r="N641" s="90"/>
      <c r="O641" s="90"/>
      <c r="P641" s="90"/>
      <c r="Q641" s="90"/>
      <c r="R641" s="90"/>
      <c r="S641" s="90"/>
      <c r="T641" s="90"/>
      <c r="U641" s="90"/>
      <c r="V641" s="90"/>
      <c r="W641" s="90"/>
      <c r="X641" s="90"/>
      <c r="Y641" s="90"/>
      <c r="Z641" s="90"/>
      <c r="AA641" s="90"/>
      <c r="AB641" s="90"/>
      <c r="AC641" s="90"/>
      <c r="AD641" s="90"/>
      <c r="AE641" s="90"/>
      <c r="AF641" s="90"/>
      <c r="AG641" s="90"/>
      <c r="AH641" s="90"/>
      <c r="AI641" s="90"/>
      <c r="AJ641" s="90"/>
      <c r="AK641" s="90"/>
      <c r="AL641" s="90"/>
      <c r="AM641" s="90"/>
      <c r="AN641" s="90"/>
      <c r="AO641" s="90"/>
      <c r="AP641" s="91"/>
      <c r="AQ641" s="10"/>
      <c r="AR641" s="10"/>
      <c r="AS641" s="10"/>
      <c r="AT641" s="10"/>
      <c r="AU641" s="10"/>
      <c r="AV641" s="10"/>
      <c r="AW641" s="10"/>
      <c r="AX641" s="10"/>
      <c r="AY641" s="10"/>
      <c r="AZ641" s="10"/>
      <c r="BA641" s="10"/>
      <c r="BB641" s="10"/>
      <c r="BC641" s="10"/>
      <c r="BD641" s="10"/>
    </row>
    <row r="642" spans="1:56" ht="15" customHeight="1" x14ac:dyDescent="0.2">
      <c r="A642" s="1"/>
      <c r="B642" s="10"/>
      <c r="C642" s="10"/>
      <c r="D642" s="10"/>
      <c r="E642" s="10"/>
      <c r="F642" s="10"/>
      <c r="G642" s="10"/>
      <c r="H642" s="10"/>
      <c r="I642" s="10"/>
      <c r="J642" s="10"/>
      <c r="K642" s="10"/>
      <c r="L642" s="10"/>
      <c r="M642" s="10"/>
      <c r="N642" s="9"/>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c r="AR642" s="10"/>
      <c r="AS642" s="10"/>
      <c r="AT642" s="10"/>
      <c r="AU642" s="10"/>
      <c r="AV642" s="10"/>
      <c r="AW642" s="10"/>
      <c r="AX642" s="10"/>
      <c r="AY642" s="10"/>
      <c r="AZ642" s="10"/>
      <c r="BA642" s="10"/>
      <c r="BB642" s="10"/>
      <c r="BC642" s="10"/>
      <c r="BD642" s="10"/>
    </row>
    <row r="643" spans="1:56" ht="15" customHeight="1" x14ac:dyDescent="0.2">
      <c r="A643" s="1">
        <v>57</v>
      </c>
      <c r="B643" s="99" t="s">
        <v>138</v>
      </c>
      <c r="C643" s="100"/>
      <c r="D643" s="100"/>
      <c r="E643" s="100"/>
      <c r="F643" s="100"/>
      <c r="G643" s="100"/>
      <c r="H643" s="100"/>
      <c r="I643" s="100"/>
      <c r="J643" s="100"/>
      <c r="K643" s="100"/>
      <c r="L643" s="100"/>
      <c r="M643" s="100"/>
      <c r="N643" s="100"/>
      <c r="O643" s="100"/>
      <c r="P643" s="100"/>
      <c r="Q643" s="100"/>
      <c r="R643" s="100"/>
      <c r="S643" s="100"/>
      <c r="T643" s="100"/>
      <c r="U643" s="100"/>
      <c r="V643" s="100"/>
      <c r="W643" s="100"/>
      <c r="X643" s="100"/>
      <c r="Y643" s="100"/>
      <c r="Z643" s="100"/>
      <c r="AA643" s="100"/>
      <c r="AB643" s="100"/>
      <c r="AC643" s="100"/>
      <c r="AD643" s="100"/>
      <c r="AE643" s="100"/>
      <c r="AF643" s="100"/>
      <c r="AG643" s="100"/>
      <c r="AH643" s="100"/>
      <c r="AI643" s="100"/>
      <c r="AJ643" s="100"/>
      <c r="AK643" s="100"/>
      <c r="AL643" s="100"/>
      <c r="AM643" s="100"/>
      <c r="AN643" s="100"/>
      <c r="AO643" s="100"/>
      <c r="AP643" s="100"/>
      <c r="AQ643" s="10"/>
      <c r="AR643" s="10"/>
      <c r="AS643" s="10"/>
      <c r="AT643" s="10"/>
      <c r="AU643" s="10"/>
      <c r="AV643" s="10"/>
      <c r="AW643" s="10"/>
      <c r="AX643" s="10"/>
      <c r="AY643" s="10"/>
      <c r="AZ643" s="10"/>
      <c r="BA643" s="10"/>
      <c r="BB643" s="10"/>
      <c r="BC643" s="10"/>
      <c r="BD643" s="10"/>
    </row>
    <row r="644" spans="1:56" ht="2.25" customHeight="1" x14ac:dyDescent="0.2">
      <c r="A644" s="1"/>
      <c r="B644" s="10"/>
      <c r="C644" s="10"/>
      <c r="D644" s="10"/>
      <c r="E644" s="10"/>
      <c r="F644" s="10"/>
      <c r="G644" s="10"/>
      <c r="H644" s="10"/>
      <c r="I644" s="10"/>
      <c r="J644" s="10"/>
      <c r="K644" s="10"/>
      <c r="L644" s="10"/>
      <c r="M644" s="10"/>
      <c r="N644" s="9"/>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c r="AR644" s="10"/>
      <c r="AS644" s="10"/>
      <c r="AT644" s="10"/>
      <c r="AU644" s="10"/>
      <c r="AV644" s="10"/>
      <c r="AW644" s="10"/>
      <c r="AX644" s="10"/>
      <c r="AY644" s="10"/>
      <c r="AZ644" s="10"/>
      <c r="BA644" s="10"/>
      <c r="BB644" s="10"/>
      <c r="BC644" s="10"/>
      <c r="BD644" s="10"/>
    </row>
    <row r="645" spans="1:56" ht="15" customHeight="1" x14ac:dyDescent="0.2">
      <c r="A645" s="1"/>
      <c r="B645" s="159" t="s">
        <v>139</v>
      </c>
      <c r="C645" s="159"/>
      <c r="D645" s="159"/>
      <c r="E645" s="159"/>
      <c r="F645" s="159"/>
      <c r="G645" s="159"/>
      <c r="H645" s="159"/>
      <c r="I645" s="159"/>
      <c r="J645" s="159"/>
      <c r="K645" s="159"/>
      <c r="L645" s="159"/>
      <c r="M645" s="159"/>
      <c r="N645" s="159"/>
      <c r="O645" s="159"/>
      <c r="P645" s="159"/>
      <c r="Q645" s="159"/>
      <c r="R645" s="159"/>
      <c r="S645" s="159"/>
      <c r="T645" s="159"/>
      <c r="U645" s="159"/>
      <c r="V645" s="159"/>
      <c r="W645" s="159"/>
      <c r="X645" s="159"/>
      <c r="Y645" s="159"/>
      <c r="Z645" s="159"/>
      <c r="AA645" s="159"/>
      <c r="AB645" s="159"/>
      <c r="AC645" s="159"/>
      <c r="AD645" s="159"/>
      <c r="AE645" s="159"/>
      <c r="AF645" s="159"/>
      <c r="AG645" s="159"/>
      <c r="AH645" s="159"/>
      <c r="AI645" s="159"/>
      <c r="AJ645" s="159"/>
      <c r="AK645" s="159"/>
      <c r="AL645" s="159"/>
      <c r="AM645" s="159"/>
      <c r="AN645" s="159"/>
      <c r="AO645" s="159"/>
      <c r="AP645" s="159"/>
      <c r="AQ645" s="10"/>
      <c r="AR645" s="10"/>
      <c r="AS645" s="10"/>
      <c r="AT645" s="10"/>
      <c r="AU645" s="10"/>
      <c r="AV645" s="10"/>
      <c r="AW645" s="10"/>
      <c r="AX645" s="10"/>
      <c r="AY645" s="10"/>
      <c r="AZ645" s="10"/>
      <c r="BA645" s="10"/>
      <c r="BB645" s="10"/>
      <c r="BC645" s="10"/>
      <c r="BD645" s="10"/>
    </row>
    <row r="646" spans="1:56" ht="2.25" customHeight="1" x14ac:dyDescent="0.2">
      <c r="A646" s="1"/>
      <c r="B646" s="10"/>
      <c r="C646" s="10"/>
      <c r="D646" s="10"/>
      <c r="E646" s="10"/>
      <c r="F646" s="10"/>
      <c r="G646" s="10"/>
      <c r="H646" s="10"/>
      <c r="I646" s="10"/>
      <c r="J646" s="10"/>
      <c r="K646" s="10"/>
      <c r="L646" s="10"/>
      <c r="M646" s="10"/>
      <c r="N646" s="9"/>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c r="AR646" s="10"/>
      <c r="AS646" s="10"/>
      <c r="AT646" s="10"/>
      <c r="AU646" s="10"/>
      <c r="AV646" s="10"/>
      <c r="AW646" s="10"/>
      <c r="AX646" s="10"/>
      <c r="AY646" s="10"/>
      <c r="AZ646" s="10"/>
      <c r="BA646" s="10"/>
      <c r="BB646" s="10"/>
      <c r="BC646" s="10"/>
      <c r="BD646" s="10"/>
    </row>
    <row r="647" spans="1:56" ht="15" customHeight="1" x14ac:dyDescent="0.2">
      <c r="A647" s="1"/>
      <c r="B647" s="137"/>
      <c r="C647" s="138"/>
      <c r="D647" s="138"/>
      <c r="E647" s="138"/>
      <c r="F647" s="138"/>
      <c r="G647" s="138"/>
      <c r="H647" s="138"/>
      <c r="I647" s="139"/>
      <c r="J647" s="97" t="s">
        <v>84</v>
      </c>
      <c r="K647" s="97"/>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c r="AR647" s="10"/>
      <c r="AS647" s="10"/>
      <c r="AT647" s="10"/>
      <c r="AU647" s="10"/>
      <c r="AV647" s="10"/>
      <c r="AW647" s="10"/>
      <c r="AX647" s="10"/>
      <c r="AY647" s="10"/>
      <c r="AZ647" s="10"/>
      <c r="BA647" s="10"/>
      <c r="BB647" s="10"/>
      <c r="BC647" s="10"/>
      <c r="BD647" s="10"/>
    </row>
    <row r="648" spans="1:56" ht="15" customHeight="1" x14ac:dyDescent="0.2">
      <c r="A648" s="96"/>
      <c r="B648" s="97"/>
      <c r="C648" s="97"/>
      <c r="D648" s="97"/>
      <c r="E648" s="97"/>
      <c r="F648" s="97"/>
      <c r="G648" s="97"/>
      <c r="H648" s="97"/>
      <c r="I648" s="97"/>
      <c r="J648" s="97"/>
      <c r="K648" s="97"/>
      <c r="L648" s="97"/>
      <c r="M648" s="97"/>
      <c r="N648" s="97"/>
      <c r="O648" s="97"/>
      <c r="P648" s="97"/>
      <c r="Q648" s="97"/>
      <c r="R648" s="97"/>
      <c r="S648" s="97"/>
      <c r="T648" s="97"/>
      <c r="U648" s="97"/>
      <c r="V648" s="97"/>
      <c r="W648" s="97"/>
      <c r="X648" s="97"/>
      <c r="Y648" s="97"/>
      <c r="Z648" s="97"/>
      <c r="AA648" s="97"/>
      <c r="AB648" s="97"/>
      <c r="AC648" s="97"/>
      <c r="AD648" s="97"/>
      <c r="AE648" s="97"/>
      <c r="AF648" s="97"/>
      <c r="AG648" s="97"/>
      <c r="AH648" s="97"/>
      <c r="AI648" s="97"/>
      <c r="AJ648" s="97"/>
      <c r="AK648" s="97"/>
      <c r="AL648" s="97"/>
      <c r="AM648" s="97"/>
      <c r="AN648" s="97"/>
      <c r="AO648" s="97"/>
      <c r="AP648" s="97"/>
      <c r="AQ648" s="10"/>
      <c r="AR648" s="10"/>
      <c r="AS648" s="10"/>
      <c r="AT648" s="10"/>
      <c r="AU648" s="10"/>
      <c r="AV648" s="10"/>
      <c r="AW648" s="10"/>
      <c r="AX648" s="10"/>
      <c r="AY648" s="10"/>
      <c r="AZ648" s="10"/>
      <c r="BA648" s="10"/>
      <c r="BB648" s="10"/>
      <c r="BC648" s="10"/>
      <c r="BD648" s="10"/>
    </row>
    <row r="649" spans="1:56" ht="15" customHeight="1" x14ac:dyDescent="0.2">
      <c r="A649" s="1"/>
      <c r="B649" s="90" t="s">
        <v>140</v>
      </c>
      <c r="C649" s="90"/>
      <c r="D649" s="90"/>
      <c r="E649" s="90"/>
      <c r="F649" s="90"/>
      <c r="G649" s="90"/>
      <c r="H649" s="90"/>
      <c r="I649" s="90"/>
      <c r="J649" s="90"/>
      <c r="K649" s="90"/>
      <c r="L649" s="90"/>
      <c r="M649" s="90"/>
      <c r="N649" s="90"/>
      <c r="O649" s="90"/>
      <c r="P649" s="90"/>
      <c r="Q649" s="90"/>
      <c r="R649" s="90"/>
      <c r="S649" s="90"/>
      <c r="T649" s="90"/>
      <c r="U649" s="90"/>
      <c r="V649" s="90"/>
      <c r="W649" s="90"/>
      <c r="X649" s="90"/>
      <c r="Y649" s="90"/>
      <c r="Z649" s="90"/>
      <c r="AA649" s="90"/>
      <c r="AB649" s="90"/>
      <c r="AC649" s="90"/>
      <c r="AD649" s="90"/>
      <c r="AE649" s="90"/>
      <c r="AF649" s="90"/>
      <c r="AG649" s="90"/>
      <c r="AH649" s="90"/>
      <c r="AI649" s="90"/>
      <c r="AJ649" s="90"/>
      <c r="AK649" s="90"/>
      <c r="AL649" s="90"/>
      <c r="AM649" s="90"/>
      <c r="AN649" s="90"/>
      <c r="AO649" s="90"/>
      <c r="AP649" s="91"/>
      <c r="AQ649" s="10"/>
      <c r="AR649" s="10"/>
      <c r="AS649" s="10"/>
      <c r="AT649" s="10"/>
      <c r="AU649" s="10"/>
      <c r="AV649" s="10"/>
      <c r="AW649" s="10"/>
      <c r="AX649" s="10"/>
      <c r="AY649" s="10"/>
      <c r="AZ649" s="10"/>
      <c r="BA649" s="10"/>
      <c r="BB649" s="10"/>
      <c r="BC649" s="10"/>
      <c r="BD649" s="10"/>
    </row>
    <row r="650" spans="1:56" ht="15" customHeight="1" x14ac:dyDescent="0.2">
      <c r="A650" s="1"/>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c r="AR650" s="10"/>
      <c r="AS650" s="10"/>
      <c r="AT650" s="10"/>
      <c r="AU650" s="10"/>
      <c r="AV650" s="10"/>
      <c r="AW650" s="10"/>
      <c r="AX650" s="10"/>
      <c r="AY650" s="10"/>
      <c r="AZ650" s="10"/>
      <c r="BA650" s="10"/>
      <c r="BB650" s="10"/>
      <c r="BC650" s="10"/>
      <c r="BD650" s="10"/>
    </row>
    <row r="651" spans="1:56" ht="15" customHeight="1" x14ac:dyDescent="0.2">
      <c r="A651" s="1">
        <v>58</v>
      </c>
      <c r="B651" s="150" t="s">
        <v>280</v>
      </c>
      <c r="C651" s="150"/>
      <c r="D651" s="150"/>
      <c r="E651" s="150"/>
      <c r="F651" s="150"/>
      <c r="G651" s="150"/>
      <c r="H651" s="150"/>
      <c r="I651" s="150"/>
      <c r="J651" s="150"/>
      <c r="K651" s="150"/>
      <c r="L651" s="150"/>
      <c r="M651" s="150"/>
      <c r="N651" s="150"/>
      <c r="O651" s="150"/>
      <c r="P651" s="150"/>
      <c r="Q651" s="150"/>
      <c r="R651" s="150"/>
      <c r="S651" s="150"/>
      <c r="T651" s="150"/>
      <c r="U651" s="150"/>
      <c r="V651" s="150"/>
      <c r="W651" s="150"/>
      <c r="X651" s="150"/>
      <c r="Y651" s="150"/>
      <c r="Z651" s="150"/>
      <c r="AA651" s="150"/>
      <c r="AB651" s="150"/>
      <c r="AC651" s="150"/>
      <c r="AD651" s="150"/>
      <c r="AE651" s="150"/>
      <c r="AF651" s="150"/>
      <c r="AG651" s="150"/>
      <c r="AH651" s="150"/>
      <c r="AI651" s="150"/>
      <c r="AJ651" s="150"/>
      <c r="AK651" s="150"/>
      <c r="AL651" s="150"/>
      <c r="AM651" s="150"/>
      <c r="AN651" s="150"/>
      <c r="AO651" s="150"/>
      <c r="AP651" s="150"/>
      <c r="AQ651" s="150"/>
      <c r="AR651" s="10"/>
      <c r="AS651" s="10"/>
      <c r="AT651" s="10"/>
      <c r="AU651" s="10"/>
      <c r="AV651" s="10"/>
      <c r="AW651" s="10"/>
      <c r="AX651" s="10"/>
      <c r="AY651" s="10"/>
      <c r="AZ651" s="10"/>
      <c r="BA651" s="10"/>
      <c r="BB651" s="10"/>
      <c r="BC651" s="10"/>
      <c r="BD651" s="10"/>
    </row>
    <row r="652" spans="1:56" ht="92.25" customHeight="1" x14ac:dyDescent="0.2">
      <c r="A652" s="1"/>
      <c r="B652" s="151" t="s">
        <v>206</v>
      </c>
      <c r="C652" s="151"/>
      <c r="D652" s="151"/>
      <c r="E652" s="151"/>
      <c r="F652" s="151"/>
      <c r="G652" s="151"/>
      <c r="H652" s="151"/>
      <c r="I652" s="151"/>
      <c r="J652" s="151"/>
      <c r="K652" s="151"/>
      <c r="L652" s="151"/>
      <c r="M652" s="151"/>
      <c r="N652" s="151"/>
      <c r="O652" s="151"/>
      <c r="P652" s="151"/>
      <c r="Q652" s="151"/>
      <c r="R652" s="151"/>
      <c r="S652" s="151"/>
      <c r="T652" s="151"/>
      <c r="U652" s="151"/>
      <c r="V652" s="151"/>
      <c r="W652" s="151"/>
      <c r="X652" s="151"/>
      <c r="Y652" s="151"/>
      <c r="Z652" s="151"/>
      <c r="AA652" s="151"/>
      <c r="AB652" s="151"/>
      <c r="AC652" s="151"/>
      <c r="AD652" s="151"/>
      <c r="AE652" s="151"/>
      <c r="AF652" s="151"/>
      <c r="AG652" s="151"/>
      <c r="AH652" s="151"/>
      <c r="AI652" s="151"/>
      <c r="AJ652" s="151"/>
      <c r="AK652" s="151"/>
      <c r="AL652" s="151"/>
      <c r="AM652" s="151"/>
      <c r="AN652" s="151"/>
      <c r="AO652" s="151"/>
      <c r="AP652" s="151"/>
      <c r="AQ652" s="10"/>
      <c r="AR652" s="10"/>
      <c r="AS652" s="10"/>
      <c r="AT652" s="10"/>
      <c r="AU652" s="10"/>
      <c r="AV652" s="10"/>
      <c r="AW652" s="10"/>
      <c r="AX652" s="10"/>
      <c r="AY652" s="10"/>
      <c r="AZ652" s="10"/>
      <c r="BA652" s="10"/>
      <c r="BB652" s="10"/>
      <c r="BC652" s="10"/>
      <c r="BD652" s="10"/>
    </row>
    <row r="653" spans="1:56" ht="15" customHeight="1" x14ac:dyDescent="0.2">
      <c r="A653" s="54"/>
      <c r="B653" s="152" t="s">
        <v>282</v>
      </c>
      <c r="C653" s="152"/>
      <c r="D653" s="152"/>
      <c r="E653" s="152"/>
      <c r="F653" s="152"/>
      <c r="G653" s="152"/>
      <c r="H653" s="152"/>
      <c r="I653" s="152"/>
      <c r="J653" s="152"/>
      <c r="K653" s="152"/>
      <c r="L653" s="152"/>
      <c r="M653" s="152"/>
      <c r="N653" s="152"/>
      <c r="O653" s="152"/>
      <c r="P653" s="152"/>
      <c r="Q653" s="152"/>
      <c r="R653" s="152"/>
      <c r="S653" s="152"/>
      <c r="T653" s="152"/>
      <c r="U653" s="153" t="s">
        <v>283</v>
      </c>
      <c r="V653" s="153"/>
      <c r="W653" s="153"/>
      <c r="X653" s="153"/>
      <c r="Y653" s="153"/>
      <c r="Z653" s="153"/>
      <c r="AA653" s="153"/>
      <c r="AB653" s="153"/>
      <c r="AC653" s="153"/>
      <c r="AD653" s="153"/>
      <c r="AE653" s="153"/>
      <c r="AF653" s="153"/>
      <c r="AG653" s="153"/>
      <c r="AH653" s="153"/>
      <c r="AI653" s="153"/>
      <c r="AJ653" s="153"/>
      <c r="AK653" s="153"/>
      <c r="AL653" s="153"/>
      <c r="AM653" s="21"/>
      <c r="AN653" s="21"/>
      <c r="AO653" s="55"/>
      <c r="AP653" s="55"/>
      <c r="AQ653" s="21"/>
      <c r="AR653" s="21"/>
      <c r="AS653" s="21"/>
      <c r="AT653" s="21"/>
      <c r="AU653" s="21"/>
      <c r="AV653" s="21"/>
      <c r="AW653" s="21"/>
      <c r="AX653" s="21"/>
      <c r="AY653" s="21"/>
      <c r="AZ653" s="21"/>
      <c r="BA653" s="21"/>
      <c r="BB653" s="21"/>
      <c r="BC653" s="21"/>
      <c r="BD653" s="21"/>
    </row>
    <row r="654" spans="1:56" ht="2.25" customHeight="1" x14ac:dyDescent="0.2">
      <c r="A654" s="1"/>
      <c r="B654" s="24"/>
      <c r="C654" s="24"/>
      <c r="D654" s="24"/>
      <c r="E654" s="24"/>
      <c r="F654" s="24"/>
      <c r="G654" s="24"/>
      <c r="H654" s="24"/>
      <c r="I654" s="24"/>
      <c r="J654" s="24"/>
      <c r="K654" s="24"/>
      <c r="L654" s="24"/>
      <c r="M654" s="24"/>
      <c r="N654" s="24"/>
      <c r="O654" s="24"/>
      <c r="P654" s="24"/>
      <c r="Q654" s="24"/>
      <c r="R654" s="24"/>
      <c r="S654" s="24"/>
      <c r="T654" s="24"/>
      <c r="U654" s="24"/>
      <c r="V654" s="24"/>
      <c r="W654" s="24"/>
      <c r="X654" s="24"/>
      <c r="Y654" s="24"/>
      <c r="Z654" s="24"/>
      <c r="AA654" s="24"/>
      <c r="AB654" s="24"/>
      <c r="AC654" s="24"/>
      <c r="AD654" s="24"/>
      <c r="AE654" s="24"/>
      <c r="AF654" s="24"/>
      <c r="AG654" s="24"/>
      <c r="AH654" s="24"/>
      <c r="AI654" s="24"/>
      <c r="AJ654" s="24"/>
      <c r="AK654" s="24"/>
      <c r="AL654" s="24"/>
      <c r="AM654" s="24"/>
      <c r="AN654" s="24"/>
      <c r="AO654" s="24"/>
      <c r="AP654" s="24"/>
      <c r="AQ654" s="10"/>
      <c r="AR654" s="10"/>
      <c r="AS654" s="10"/>
      <c r="AT654" s="10"/>
      <c r="AU654" s="10"/>
      <c r="AV654" s="10"/>
      <c r="AW654" s="10"/>
      <c r="AX654" s="10"/>
      <c r="AY654" s="10"/>
      <c r="AZ654" s="10"/>
      <c r="BA654" s="10"/>
      <c r="BB654" s="10"/>
      <c r="BC654" s="10"/>
      <c r="BD654" s="10"/>
    </row>
    <row r="655" spans="1:56" ht="30" customHeight="1" x14ac:dyDescent="0.2">
      <c r="A655" s="1"/>
      <c r="B655" s="10"/>
      <c r="C655" s="10"/>
      <c r="D655" s="10"/>
      <c r="E655" s="10"/>
      <c r="F655" s="10"/>
      <c r="G655" s="10"/>
      <c r="H655" s="10"/>
      <c r="I655" s="10"/>
      <c r="J655" s="10"/>
      <c r="K655" s="10"/>
      <c r="L655" s="10"/>
      <c r="M655" s="10"/>
      <c r="N655" s="10"/>
      <c r="O655" s="10"/>
      <c r="P655" s="10"/>
      <c r="Q655" s="154" t="s">
        <v>116</v>
      </c>
      <c r="R655" s="155"/>
      <c r="S655" s="155"/>
      <c r="T655" s="155"/>
      <c r="U655" s="155"/>
      <c r="V655" s="155"/>
      <c r="W655" s="155"/>
      <c r="X655" s="155"/>
      <c r="Y655" s="14"/>
      <c r="Z655" s="154" t="s">
        <v>132</v>
      </c>
      <c r="AA655" s="154"/>
      <c r="AB655" s="154"/>
      <c r="AC655" s="154"/>
      <c r="AD655" s="154"/>
      <c r="AE655" s="154"/>
      <c r="AF655" s="154"/>
      <c r="AG655" s="154"/>
      <c r="AH655" s="97"/>
      <c r="AI655" s="97"/>
      <c r="AJ655" s="133" t="s">
        <v>284</v>
      </c>
      <c r="AK655" s="133"/>
      <c r="AL655" s="133"/>
      <c r="AM655" s="133"/>
      <c r="AN655" s="133"/>
      <c r="AO655" s="133"/>
      <c r="AP655" s="133"/>
      <c r="AQ655" s="10"/>
      <c r="AR655" s="10"/>
      <c r="AS655" s="10"/>
      <c r="AT655" s="10"/>
      <c r="AU655" s="10"/>
      <c r="AV655" s="10"/>
      <c r="AW655" s="10"/>
      <c r="AX655" s="10"/>
      <c r="AY655" s="10"/>
      <c r="AZ655" s="10"/>
      <c r="BA655" s="10"/>
      <c r="BB655" s="10"/>
      <c r="BC655" s="10"/>
      <c r="BD655" s="10"/>
    </row>
    <row r="656" spans="1:56" ht="2.25" customHeight="1" x14ac:dyDescent="0.2">
      <c r="A656" s="1"/>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c r="AR656" s="10"/>
      <c r="AS656" s="10"/>
      <c r="AT656" s="10"/>
      <c r="AU656" s="10"/>
      <c r="AV656" s="10"/>
      <c r="AW656" s="10"/>
      <c r="AX656" s="10"/>
      <c r="AY656" s="10"/>
      <c r="AZ656" s="10"/>
      <c r="BA656" s="10"/>
      <c r="BB656" s="10"/>
      <c r="BC656" s="10"/>
      <c r="BD656" s="10"/>
    </row>
    <row r="657" spans="1:56" ht="15" customHeight="1" x14ac:dyDescent="0.2">
      <c r="A657" s="1"/>
      <c r="B657" s="107" t="s">
        <v>133</v>
      </c>
      <c r="C657" s="100"/>
      <c r="D657" s="100"/>
      <c r="E657" s="100"/>
      <c r="F657" s="100"/>
      <c r="G657" s="100"/>
      <c r="H657" s="100"/>
      <c r="I657" s="100"/>
      <c r="J657" s="100"/>
      <c r="K657" s="100"/>
      <c r="L657" s="100"/>
      <c r="M657" s="100"/>
      <c r="N657" s="100"/>
      <c r="O657" s="100"/>
      <c r="P657" s="12"/>
      <c r="Q657" s="141"/>
      <c r="R657" s="142"/>
      <c r="S657" s="142"/>
      <c r="T657" s="142"/>
      <c r="U657" s="142"/>
      <c r="V657" s="143"/>
      <c r="W657" s="97" t="s">
        <v>102</v>
      </c>
      <c r="X657" s="97"/>
      <c r="Y657" s="10"/>
      <c r="Z657" s="137"/>
      <c r="AA657" s="138"/>
      <c r="AB657" s="138"/>
      <c r="AC657" s="138"/>
      <c r="AD657" s="138"/>
      <c r="AE657" s="138"/>
      <c r="AF657" s="138"/>
      <c r="AG657" s="139"/>
      <c r="AH657" s="97" t="s">
        <v>84</v>
      </c>
      <c r="AI657" s="97"/>
      <c r="AJ657" s="156">
        <f>IF(Q657&lt;&gt;0,IF(Z657&lt;&gt;0,Z657/Q657,0),0)</f>
        <v>0</v>
      </c>
      <c r="AK657" s="157"/>
      <c r="AL657" s="157"/>
      <c r="AM657" s="157"/>
      <c r="AN657" s="158"/>
      <c r="AO657" s="10" t="s">
        <v>84</v>
      </c>
      <c r="AP657" s="10"/>
      <c r="AQ657" s="10"/>
      <c r="AR657" s="10"/>
      <c r="AS657" s="10"/>
      <c r="AT657" s="10"/>
      <c r="AU657" s="10"/>
      <c r="AV657" s="10"/>
      <c r="AW657" s="10"/>
      <c r="AX657" s="10"/>
      <c r="AY657" s="10"/>
      <c r="AZ657" s="10"/>
      <c r="BA657" s="10"/>
      <c r="BB657" s="10"/>
      <c r="BC657" s="10"/>
      <c r="BD657" s="10"/>
    </row>
    <row r="658" spans="1:56" ht="2.25" customHeight="1" x14ac:dyDescent="0.2">
      <c r="A658" s="1"/>
      <c r="B658" s="10"/>
      <c r="C658" s="10"/>
      <c r="D658" s="10"/>
      <c r="E658" s="10"/>
      <c r="F658" s="10"/>
      <c r="G658" s="10"/>
      <c r="H658" s="10"/>
      <c r="I658" s="10"/>
      <c r="J658" s="10"/>
      <c r="K658" s="10"/>
      <c r="L658" s="10"/>
      <c r="M658" s="10"/>
      <c r="N658" s="10"/>
      <c r="O658" s="9"/>
      <c r="P658" s="9"/>
      <c r="Q658" s="10"/>
      <c r="R658" s="10"/>
      <c r="S658" s="10"/>
      <c r="T658" s="10"/>
      <c r="U658" s="10"/>
      <c r="V658" s="10"/>
      <c r="W658" s="10"/>
      <c r="X658" s="10"/>
      <c r="Y658" s="10"/>
      <c r="Z658" s="10"/>
      <c r="AA658" s="10"/>
      <c r="AB658" s="10"/>
      <c r="AC658" s="10"/>
      <c r="AD658" s="10"/>
      <c r="AE658" s="10"/>
      <c r="AF658" s="10"/>
      <c r="AG658" s="10"/>
      <c r="AH658" s="10"/>
      <c r="AI658" s="10"/>
      <c r="AJ658" s="67"/>
      <c r="AK658" s="67"/>
      <c r="AL658" s="67"/>
      <c r="AM658" s="67"/>
      <c r="AN658" s="67"/>
      <c r="AO658" s="10"/>
      <c r="AP658" s="10"/>
      <c r="AQ658" s="10"/>
      <c r="AR658" s="10"/>
      <c r="AS658" s="10"/>
      <c r="AT658" s="10"/>
      <c r="AU658" s="10"/>
      <c r="AV658" s="10"/>
      <c r="AW658" s="10"/>
      <c r="AX658" s="10"/>
      <c r="AY658" s="10"/>
      <c r="AZ658" s="10"/>
      <c r="BA658" s="10"/>
      <c r="BB658" s="10"/>
      <c r="BC658" s="10"/>
      <c r="BD658" s="10"/>
    </row>
    <row r="659" spans="1:56" ht="15" customHeight="1" x14ac:dyDescent="0.2">
      <c r="A659" s="1"/>
      <c r="B659" s="107" t="s">
        <v>134</v>
      </c>
      <c r="C659" s="100"/>
      <c r="D659" s="100"/>
      <c r="E659" s="100"/>
      <c r="F659" s="100"/>
      <c r="G659" s="100"/>
      <c r="H659" s="100"/>
      <c r="I659" s="100"/>
      <c r="J659" s="100"/>
      <c r="K659" s="100"/>
      <c r="L659" s="100"/>
      <c r="M659" s="100"/>
      <c r="N659" s="100"/>
      <c r="O659" s="100"/>
      <c r="P659" s="12"/>
      <c r="Q659" s="141"/>
      <c r="R659" s="142"/>
      <c r="S659" s="142"/>
      <c r="T659" s="142"/>
      <c r="U659" s="142"/>
      <c r="V659" s="143"/>
      <c r="W659" s="97" t="s">
        <v>102</v>
      </c>
      <c r="X659" s="97"/>
      <c r="Y659" s="10"/>
      <c r="Z659" s="137"/>
      <c r="AA659" s="138"/>
      <c r="AB659" s="138"/>
      <c r="AC659" s="138"/>
      <c r="AD659" s="138"/>
      <c r="AE659" s="138"/>
      <c r="AF659" s="138"/>
      <c r="AG659" s="139"/>
      <c r="AH659" s="97" t="s">
        <v>84</v>
      </c>
      <c r="AI659" s="97"/>
      <c r="AJ659" s="156">
        <f>IF(Q659&lt;&gt;0,IF(Z659&lt;&gt;0,Z659/Q659,0),0)</f>
        <v>0</v>
      </c>
      <c r="AK659" s="157"/>
      <c r="AL659" s="157"/>
      <c r="AM659" s="157"/>
      <c r="AN659" s="158"/>
      <c r="AO659" s="10" t="s">
        <v>84</v>
      </c>
      <c r="AP659" s="10"/>
      <c r="AQ659" s="10"/>
      <c r="AR659" s="10"/>
      <c r="AS659" s="10"/>
      <c r="AT659" s="10"/>
      <c r="AU659" s="10"/>
      <c r="AV659" s="10"/>
      <c r="AW659" s="10"/>
      <c r="AX659" s="10"/>
      <c r="AY659" s="10"/>
      <c r="AZ659" s="10"/>
      <c r="BA659" s="10"/>
      <c r="BB659" s="10"/>
      <c r="BC659" s="10"/>
      <c r="BD659" s="10"/>
    </row>
    <row r="660" spans="1:56" ht="2.25" customHeight="1" x14ac:dyDescent="0.2">
      <c r="A660" s="1"/>
      <c r="B660" s="10"/>
      <c r="C660" s="10"/>
      <c r="D660" s="10"/>
      <c r="E660" s="10"/>
      <c r="F660" s="10"/>
      <c r="G660" s="10"/>
      <c r="H660" s="10"/>
      <c r="I660" s="10"/>
      <c r="J660" s="10"/>
      <c r="K660" s="10"/>
      <c r="L660" s="10"/>
      <c r="M660" s="10"/>
      <c r="N660" s="10"/>
      <c r="O660" s="9"/>
      <c r="P660" s="9"/>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c r="AR660" s="10"/>
      <c r="AS660" s="10"/>
      <c r="AT660" s="10"/>
      <c r="AU660" s="10"/>
      <c r="AV660" s="10"/>
      <c r="AW660" s="10"/>
      <c r="AX660" s="10"/>
      <c r="AY660" s="10"/>
      <c r="AZ660" s="10"/>
      <c r="BA660" s="10"/>
      <c r="BB660" s="10"/>
      <c r="BC660" s="10"/>
      <c r="BD660" s="10"/>
    </row>
    <row r="661" spans="1:56" ht="15" customHeight="1" x14ac:dyDescent="0.2">
      <c r="A661" s="1"/>
      <c r="B661" s="107" t="s">
        <v>135</v>
      </c>
      <c r="C661" s="100"/>
      <c r="D661" s="100"/>
      <c r="E661" s="100"/>
      <c r="F661" s="100"/>
      <c r="G661" s="100"/>
      <c r="H661" s="100"/>
      <c r="I661" s="100"/>
      <c r="J661" s="100"/>
      <c r="K661" s="100"/>
      <c r="L661" s="100"/>
      <c r="M661" s="100"/>
      <c r="N661" s="100"/>
      <c r="O661" s="100"/>
      <c r="P661" s="12"/>
      <c r="Q661" s="141"/>
      <c r="R661" s="142"/>
      <c r="S661" s="142"/>
      <c r="T661" s="142"/>
      <c r="U661" s="142"/>
      <c r="V661" s="143"/>
      <c r="W661" s="97" t="s">
        <v>102</v>
      </c>
      <c r="X661" s="97"/>
      <c r="Y661" s="10"/>
      <c r="Z661" s="134">
        <f>IF((Q657+Q659+Q661)&lt;&gt;0,Q661/(Q657+Q659+Q661)*(Z657+Z659),0)</f>
        <v>0</v>
      </c>
      <c r="AA661" s="135"/>
      <c r="AB661" s="135"/>
      <c r="AC661" s="135"/>
      <c r="AD661" s="135"/>
      <c r="AE661" s="135"/>
      <c r="AF661" s="135"/>
      <c r="AG661" s="136"/>
      <c r="AH661" s="97" t="s">
        <v>84</v>
      </c>
      <c r="AI661" s="97"/>
      <c r="AJ661" s="10"/>
      <c r="AK661" s="10"/>
      <c r="AL661" s="10"/>
      <c r="AM661" s="10"/>
      <c r="AN661" s="10"/>
      <c r="AO661" s="10"/>
      <c r="AP661" s="10"/>
      <c r="AQ661" s="10"/>
      <c r="AR661" s="10"/>
      <c r="AS661" s="10"/>
      <c r="AT661" s="10"/>
      <c r="AU661" s="10"/>
      <c r="AV661" s="10"/>
      <c r="AW661" s="10"/>
      <c r="AX661" s="10"/>
      <c r="AY661" s="10"/>
      <c r="AZ661" s="10"/>
      <c r="BA661" s="10"/>
      <c r="BB661" s="10"/>
      <c r="BC661" s="10"/>
      <c r="BD661" s="10"/>
    </row>
    <row r="662" spans="1:56" ht="15" customHeight="1" x14ac:dyDescent="0.2">
      <c r="A662" s="1"/>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c r="AR662" s="10"/>
      <c r="AS662" s="10"/>
      <c r="AT662" s="10"/>
      <c r="AU662" s="10"/>
      <c r="AV662" s="10"/>
      <c r="AW662" s="10"/>
      <c r="AX662" s="10"/>
      <c r="AY662" s="10"/>
      <c r="AZ662" s="10"/>
      <c r="BA662" s="10"/>
      <c r="BB662" s="10"/>
      <c r="BC662" s="10"/>
      <c r="BD662" s="10"/>
    </row>
    <row r="663" spans="1:56" ht="15" customHeight="1" x14ac:dyDescent="0.2">
      <c r="A663" s="1">
        <v>59</v>
      </c>
      <c r="B663" s="99" t="s">
        <v>136</v>
      </c>
      <c r="C663" s="100"/>
      <c r="D663" s="100"/>
      <c r="E663" s="100"/>
      <c r="F663" s="100"/>
      <c r="G663" s="100"/>
      <c r="H663" s="100"/>
      <c r="I663" s="100"/>
      <c r="J663" s="100"/>
      <c r="K663" s="100"/>
      <c r="L663" s="100"/>
      <c r="M663" s="100"/>
      <c r="N663" s="100"/>
      <c r="O663" s="100"/>
      <c r="P663" s="100"/>
      <c r="Q663" s="100"/>
      <c r="R663" s="100"/>
      <c r="S663" s="100"/>
      <c r="T663" s="100"/>
      <c r="U663" s="100"/>
      <c r="V663" s="100"/>
      <c r="W663" s="100"/>
      <c r="X663" s="100"/>
      <c r="Y663" s="100"/>
      <c r="Z663" s="100"/>
      <c r="AA663" s="100"/>
      <c r="AB663" s="100"/>
      <c r="AC663" s="100"/>
      <c r="AD663" s="100"/>
      <c r="AE663" s="100"/>
      <c r="AF663" s="100"/>
      <c r="AG663" s="100"/>
      <c r="AH663" s="100"/>
      <c r="AI663" s="100"/>
      <c r="AJ663" s="100"/>
      <c r="AK663" s="100"/>
      <c r="AL663" s="100"/>
      <c r="AM663" s="100"/>
      <c r="AN663" s="100"/>
      <c r="AO663" s="100"/>
      <c r="AP663" s="100"/>
      <c r="AQ663" s="10"/>
      <c r="AR663" s="10"/>
      <c r="AS663" s="10"/>
      <c r="AT663" s="10"/>
      <c r="AU663" s="10"/>
      <c r="AV663" s="10"/>
      <c r="AW663" s="10"/>
      <c r="AX663" s="10"/>
      <c r="AY663" s="10"/>
      <c r="AZ663" s="10"/>
      <c r="BA663" s="10"/>
      <c r="BB663" s="10"/>
      <c r="BC663" s="10"/>
      <c r="BD663" s="10"/>
    </row>
    <row r="664" spans="1:56" ht="2.25" customHeight="1" x14ac:dyDescent="0.2">
      <c r="A664" s="1"/>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c r="AR664" s="10"/>
      <c r="AS664" s="10"/>
      <c r="AT664" s="10"/>
      <c r="AU664" s="10"/>
      <c r="AV664" s="10"/>
      <c r="AW664" s="10"/>
      <c r="AX664" s="10"/>
      <c r="AY664" s="10"/>
      <c r="AZ664" s="10"/>
      <c r="BA664" s="10"/>
      <c r="BB664" s="10"/>
      <c r="BC664" s="10"/>
      <c r="BD664" s="10"/>
    </row>
    <row r="665" spans="1:56" ht="15" customHeight="1" x14ac:dyDescent="0.2">
      <c r="A665" s="1"/>
      <c r="B665" s="10"/>
      <c r="C665" s="10"/>
      <c r="D665" s="10"/>
      <c r="E665" s="10"/>
      <c r="F665" s="10"/>
      <c r="G665" s="10"/>
      <c r="H665" s="10"/>
      <c r="I665" s="10"/>
      <c r="J665" s="10"/>
      <c r="K665" s="10"/>
      <c r="L665" s="10"/>
      <c r="M665" s="10"/>
      <c r="N665" s="10"/>
      <c r="O665" s="10"/>
      <c r="P665" s="10"/>
      <c r="Q665" s="154" t="s">
        <v>116</v>
      </c>
      <c r="R665" s="155"/>
      <c r="S665" s="155"/>
      <c r="T665" s="155"/>
      <c r="U665" s="155"/>
      <c r="V665" s="155"/>
      <c r="W665" s="155"/>
      <c r="X665" s="155"/>
      <c r="Y665" s="14"/>
      <c r="Z665" s="154" t="s">
        <v>132</v>
      </c>
      <c r="AA665" s="154"/>
      <c r="AB665" s="154"/>
      <c r="AC665" s="154"/>
      <c r="AD665" s="154"/>
      <c r="AE665" s="154"/>
      <c r="AF665" s="154"/>
      <c r="AG665" s="154"/>
      <c r="AH665" s="97"/>
      <c r="AI665" s="97"/>
      <c r="AJ665" s="10"/>
      <c r="AK665" s="10"/>
      <c r="AL665" s="10"/>
      <c r="AM665" s="10"/>
      <c r="AN665" s="10"/>
      <c r="AO665" s="10"/>
      <c r="AP665" s="10"/>
      <c r="AQ665" s="10"/>
      <c r="AR665" s="10"/>
      <c r="AS665" s="10"/>
      <c r="AT665" s="10"/>
      <c r="AU665" s="10"/>
      <c r="AV665" s="10"/>
      <c r="AW665" s="10"/>
      <c r="AX665" s="10"/>
      <c r="AY665" s="10"/>
      <c r="AZ665" s="10"/>
      <c r="BA665" s="10"/>
      <c r="BB665" s="10"/>
      <c r="BC665" s="10"/>
      <c r="BD665" s="10"/>
    </row>
    <row r="666" spans="1:56" ht="2.25" customHeight="1" x14ac:dyDescent="0.2">
      <c r="A666" s="1"/>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c r="AR666" s="10"/>
      <c r="AS666" s="10"/>
      <c r="AT666" s="10"/>
      <c r="AU666" s="10"/>
      <c r="AV666" s="10"/>
      <c r="AW666" s="10"/>
      <c r="AX666" s="10"/>
      <c r="AY666" s="10"/>
      <c r="AZ666" s="10"/>
      <c r="BA666" s="10"/>
      <c r="BB666" s="10"/>
      <c r="BC666" s="10"/>
      <c r="BD666" s="10"/>
    </row>
    <row r="667" spans="1:56" ht="15" customHeight="1" x14ac:dyDescent="0.2">
      <c r="A667" s="1"/>
      <c r="B667" s="122" t="s">
        <v>111</v>
      </c>
      <c r="C667" s="97"/>
      <c r="D667" s="97"/>
      <c r="E667" s="97"/>
      <c r="F667" s="97"/>
      <c r="G667" s="97"/>
      <c r="H667" s="97"/>
      <c r="I667" s="97"/>
      <c r="J667" s="97"/>
      <c r="K667" s="97"/>
      <c r="L667" s="97"/>
      <c r="M667" s="97"/>
      <c r="N667" s="97"/>
      <c r="O667" s="97"/>
      <c r="P667" s="10"/>
      <c r="Q667" s="141"/>
      <c r="R667" s="142"/>
      <c r="S667" s="142"/>
      <c r="T667" s="142"/>
      <c r="U667" s="142"/>
      <c r="V667" s="143"/>
      <c r="W667" s="97" t="s">
        <v>102</v>
      </c>
      <c r="X667" s="97"/>
      <c r="Y667" s="10"/>
      <c r="Z667" s="137"/>
      <c r="AA667" s="138"/>
      <c r="AB667" s="138"/>
      <c r="AC667" s="138"/>
      <c r="AD667" s="138"/>
      <c r="AE667" s="138"/>
      <c r="AF667" s="138"/>
      <c r="AG667" s="139"/>
      <c r="AH667" s="97" t="s">
        <v>84</v>
      </c>
      <c r="AI667" s="97"/>
      <c r="AJ667" s="10"/>
      <c r="AK667" s="10"/>
      <c r="AL667" s="10"/>
      <c r="AM667" s="10"/>
      <c r="AN667" s="10"/>
      <c r="AO667" s="10"/>
      <c r="AP667" s="10"/>
      <c r="AQ667" s="10"/>
      <c r="AR667" s="10"/>
      <c r="AS667" s="10"/>
      <c r="AT667" s="10"/>
      <c r="AU667" s="10"/>
      <c r="AV667" s="10"/>
      <c r="AW667" s="10"/>
      <c r="AX667" s="10"/>
      <c r="AY667" s="10"/>
      <c r="AZ667" s="10"/>
      <c r="BA667" s="10"/>
      <c r="BB667" s="10"/>
      <c r="BC667" s="10"/>
      <c r="BD667" s="10"/>
    </row>
    <row r="668" spans="1:56" ht="2.25" customHeight="1" x14ac:dyDescent="0.2">
      <c r="A668" s="1"/>
      <c r="B668" s="10"/>
      <c r="C668" s="10"/>
      <c r="D668" s="10"/>
      <c r="E668" s="10"/>
      <c r="F668" s="10"/>
      <c r="G668" s="10"/>
      <c r="H668" s="10"/>
      <c r="I668" s="10"/>
      <c r="J668" s="10"/>
      <c r="K668" s="10"/>
      <c r="L668" s="10"/>
      <c r="M668" s="10"/>
      <c r="N668" s="10"/>
      <c r="O668" s="9"/>
      <c r="P668" s="9"/>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c r="AR668" s="10"/>
      <c r="AS668" s="10"/>
      <c r="AT668" s="10"/>
      <c r="AU668" s="10"/>
      <c r="AV668" s="10"/>
      <c r="AW668" s="10"/>
      <c r="AX668" s="10"/>
      <c r="AY668" s="10"/>
      <c r="AZ668" s="10"/>
      <c r="BA668" s="10"/>
      <c r="BB668" s="10"/>
      <c r="BC668" s="10"/>
      <c r="BD668" s="10"/>
    </row>
    <row r="669" spans="1:56" ht="15" customHeight="1" x14ac:dyDescent="0.2">
      <c r="A669" s="1"/>
      <c r="B669" s="122" t="s">
        <v>137</v>
      </c>
      <c r="C669" s="97"/>
      <c r="D669" s="97"/>
      <c r="E669" s="97"/>
      <c r="F669" s="97"/>
      <c r="G669" s="97"/>
      <c r="H669" s="97"/>
      <c r="I669" s="97"/>
      <c r="J669" s="97"/>
      <c r="K669" s="97"/>
      <c r="L669" s="97"/>
      <c r="M669" s="97"/>
      <c r="N669" s="97"/>
      <c r="O669" s="97"/>
      <c r="P669" s="10"/>
      <c r="Q669" s="141"/>
      <c r="R669" s="142"/>
      <c r="S669" s="142"/>
      <c r="T669" s="142"/>
      <c r="U669" s="142"/>
      <c r="V669" s="143"/>
      <c r="W669" s="97" t="s">
        <v>102</v>
      </c>
      <c r="X669" s="97"/>
      <c r="Y669" s="10"/>
      <c r="Z669" s="137"/>
      <c r="AA669" s="138"/>
      <c r="AB669" s="138"/>
      <c r="AC669" s="138"/>
      <c r="AD669" s="138"/>
      <c r="AE669" s="138"/>
      <c r="AF669" s="138"/>
      <c r="AG669" s="139"/>
      <c r="AH669" s="97" t="s">
        <v>84</v>
      </c>
      <c r="AI669" s="97"/>
      <c r="AJ669" s="10"/>
      <c r="AK669" s="10"/>
      <c r="AL669" s="10"/>
      <c r="AM669" s="10"/>
      <c r="AN669" s="10"/>
      <c r="AO669" s="10"/>
      <c r="AP669" s="10"/>
      <c r="AQ669" s="10"/>
      <c r="AR669" s="10"/>
      <c r="AS669" s="10"/>
      <c r="AT669" s="10"/>
      <c r="AU669" s="10"/>
      <c r="AV669" s="10"/>
      <c r="AW669" s="10"/>
      <c r="AX669" s="10"/>
      <c r="AY669" s="10"/>
      <c r="AZ669" s="10"/>
      <c r="BA669" s="10"/>
      <c r="BB669" s="10"/>
      <c r="BC669" s="10"/>
      <c r="BD669" s="10"/>
    </row>
    <row r="670" spans="1:56" ht="2.25" customHeight="1" x14ac:dyDescent="0.2">
      <c r="A670" s="1"/>
      <c r="B670" s="10"/>
      <c r="C670" s="10"/>
      <c r="D670" s="10"/>
      <c r="E670" s="10"/>
      <c r="F670" s="10"/>
      <c r="G670" s="10"/>
      <c r="H670" s="10"/>
      <c r="I670" s="10"/>
      <c r="J670" s="10"/>
      <c r="K670" s="10"/>
      <c r="L670" s="10"/>
      <c r="M670" s="10"/>
      <c r="N670" s="10"/>
      <c r="O670" s="9"/>
      <c r="P670" s="9"/>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c r="AR670" s="10"/>
      <c r="AS670" s="10"/>
      <c r="AT670" s="10"/>
      <c r="AU670" s="10"/>
      <c r="AV670" s="10"/>
      <c r="AW670" s="10"/>
      <c r="AX670" s="10"/>
      <c r="AY670" s="10"/>
      <c r="AZ670" s="10"/>
      <c r="BA670" s="10"/>
      <c r="BB670" s="10"/>
      <c r="BC670" s="10"/>
      <c r="BD670" s="10"/>
    </row>
    <row r="671" spans="1:56" ht="15" customHeight="1" x14ac:dyDescent="0.2">
      <c r="A671" s="1"/>
      <c r="B671" s="122" t="s">
        <v>112</v>
      </c>
      <c r="C671" s="97"/>
      <c r="D671" s="97"/>
      <c r="E671" s="97"/>
      <c r="F671" s="97"/>
      <c r="G671" s="97"/>
      <c r="H671" s="97"/>
      <c r="I671" s="97"/>
      <c r="J671" s="97"/>
      <c r="K671" s="97"/>
      <c r="L671" s="97"/>
      <c r="M671" s="97"/>
      <c r="N671" s="97"/>
      <c r="O671" s="97"/>
      <c r="P671" s="12"/>
      <c r="Q671" s="141"/>
      <c r="R671" s="142"/>
      <c r="S671" s="142"/>
      <c r="T671" s="142"/>
      <c r="U671" s="142"/>
      <c r="V671" s="143"/>
      <c r="W671" s="97" t="s">
        <v>102</v>
      </c>
      <c r="X671" s="97"/>
      <c r="Y671" s="10"/>
      <c r="Z671" s="137"/>
      <c r="AA671" s="138"/>
      <c r="AB671" s="138"/>
      <c r="AC671" s="138"/>
      <c r="AD671" s="138"/>
      <c r="AE671" s="138"/>
      <c r="AF671" s="138"/>
      <c r="AG671" s="139"/>
      <c r="AH671" s="97" t="s">
        <v>84</v>
      </c>
      <c r="AI671" s="97"/>
      <c r="AJ671" s="10"/>
      <c r="AK671" s="10"/>
      <c r="AL671" s="10"/>
      <c r="AM671" s="10"/>
      <c r="AN671" s="10"/>
      <c r="AO671" s="10"/>
      <c r="AP671" s="10"/>
      <c r="AQ671" s="10"/>
      <c r="AR671" s="10"/>
      <c r="AS671" s="10"/>
      <c r="AT671" s="10"/>
      <c r="AU671" s="10"/>
      <c r="AV671" s="10"/>
      <c r="AW671" s="10"/>
      <c r="AX671" s="10"/>
      <c r="AY671" s="10"/>
      <c r="AZ671" s="10"/>
      <c r="BA671" s="10"/>
      <c r="BB671" s="10"/>
      <c r="BC671" s="10"/>
      <c r="BD671" s="10"/>
    </row>
    <row r="672" spans="1:56" ht="2.25" customHeight="1" x14ac:dyDescent="0.2">
      <c r="A672" s="1"/>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c r="AR672" s="10"/>
      <c r="AS672" s="10"/>
      <c r="AT672" s="10"/>
      <c r="AU672" s="10"/>
      <c r="AV672" s="10"/>
      <c r="AW672" s="10"/>
      <c r="AX672" s="10"/>
      <c r="AY672" s="10"/>
      <c r="AZ672" s="10"/>
      <c r="BA672" s="10"/>
      <c r="BB672" s="10"/>
      <c r="BC672" s="10"/>
      <c r="BD672" s="10"/>
    </row>
    <row r="673" spans="1:56" ht="15" customHeight="1" x14ac:dyDescent="0.2">
      <c r="A673" s="1"/>
      <c r="B673" s="122" t="s">
        <v>113</v>
      </c>
      <c r="C673" s="97"/>
      <c r="D673" s="97"/>
      <c r="E673" s="97"/>
      <c r="F673" s="97"/>
      <c r="G673" s="97"/>
      <c r="H673" s="97"/>
      <c r="I673" s="97"/>
      <c r="J673" s="97"/>
      <c r="K673" s="97"/>
      <c r="L673" s="97"/>
      <c r="M673" s="97"/>
      <c r="N673" s="97"/>
      <c r="O673" s="97"/>
      <c r="P673" s="10"/>
      <c r="Q673" s="141"/>
      <c r="R673" s="142"/>
      <c r="S673" s="142"/>
      <c r="T673" s="142"/>
      <c r="U673" s="142"/>
      <c r="V673" s="143"/>
      <c r="W673" s="97" t="s">
        <v>102</v>
      </c>
      <c r="X673" s="97"/>
      <c r="Y673" s="10"/>
      <c r="Z673" s="137"/>
      <c r="AA673" s="138"/>
      <c r="AB673" s="138"/>
      <c r="AC673" s="138"/>
      <c r="AD673" s="138"/>
      <c r="AE673" s="138"/>
      <c r="AF673" s="138"/>
      <c r="AG673" s="139"/>
      <c r="AH673" s="97" t="s">
        <v>84</v>
      </c>
      <c r="AI673" s="97"/>
      <c r="AJ673" s="10"/>
      <c r="AK673" s="10"/>
      <c r="AL673" s="10"/>
      <c r="AM673" s="10"/>
      <c r="AN673" s="10"/>
      <c r="AO673" s="10"/>
      <c r="AP673" s="10"/>
      <c r="AQ673" s="10"/>
      <c r="AR673" s="10"/>
      <c r="AS673" s="10"/>
      <c r="AT673" s="10"/>
      <c r="AU673" s="10"/>
      <c r="AV673" s="10"/>
      <c r="AW673" s="10"/>
      <c r="AX673" s="10"/>
      <c r="AY673" s="10"/>
      <c r="AZ673" s="10"/>
      <c r="BA673" s="10"/>
      <c r="BB673" s="10"/>
      <c r="BC673" s="10"/>
      <c r="BD673" s="10"/>
    </row>
    <row r="674" spans="1:56" ht="15" customHeight="1" x14ac:dyDescent="0.2">
      <c r="A674" s="1"/>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c r="AR674" s="10"/>
      <c r="AS674" s="10"/>
      <c r="AT674" s="10"/>
      <c r="AU674" s="10"/>
      <c r="AV674" s="10"/>
      <c r="AW674" s="10"/>
      <c r="AX674" s="10"/>
      <c r="AY674" s="10"/>
      <c r="AZ674" s="10"/>
      <c r="BA674" s="10"/>
      <c r="BB674" s="10"/>
      <c r="BC674" s="10"/>
      <c r="BD674" s="10"/>
    </row>
    <row r="675" spans="1:56" ht="15" customHeight="1" x14ac:dyDescent="0.2">
      <c r="A675" s="1"/>
      <c r="B675" s="90" t="s">
        <v>141</v>
      </c>
      <c r="C675" s="90"/>
      <c r="D675" s="90"/>
      <c r="E675" s="90"/>
      <c r="F675" s="90"/>
      <c r="G675" s="90"/>
      <c r="H675" s="90"/>
      <c r="I675" s="90"/>
      <c r="J675" s="90"/>
      <c r="K675" s="90"/>
      <c r="L675" s="90"/>
      <c r="M675" s="90"/>
      <c r="N675" s="90"/>
      <c r="O675" s="90"/>
      <c r="P675" s="90"/>
      <c r="Q675" s="90"/>
      <c r="R675" s="90"/>
      <c r="S675" s="90"/>
      <c r="T675" s="90"/>
      <c r="U675" s="90"/>
      <c r="V675" s="90"/>
      <c r="W675" s="90"/>
      <c r="X675" s="90"/>
      <c r="Y675" s="90"/>
      <c r="Z675" s="90"/>
      <c r="AA675" s="90"/>
      <c r="AB675" s="90"/>
      <c r="AC675" s="90"/>
      <c r="AD675" s="90"/>
      <c r="AE675" s="90"/>
      <c r="AF675" s="90"/>
      <c r="AG675" s="90"/>
      <c r="AH675" s="90"/>
      <c r="AI675" s="90"/>
      <c r="AJ675" s="90"/>
      <c r="AK675" s="90"/>
      <c r="AL675" s="90"/>
      <c r="AM675" s="90"/>
      <c r="AN675" s="90"/>
      <c r="AO675" s="90"/>
      <c r="AP675" s="91"/>
      <c r="AQ675" s="10"/>
      <c r="AR675" s="10"/>
      <c r="AS675" s="10"/>
      <c r="AT675" s="10"/>
      <c r="AU675" s="10"/>
      <c r="AV675" s="10"/>
      <c r="AW675" s="10"/>
      <c r="AX675" s="10"/>
      <c r="AY675" s="10"/>
      <c r="AZ675" s="10"/>
      <c r="BA675" s="10"/>
      <c r="BB675" s="10"/>
      <c r="BC675" s="10"/>
      <c r="BD675" s="10"/>
    </row>
    <row r="676" spans="1:56" ht="15" customHeight="1" x14ac:dyDescent="0.2">
      <c r="A676" s="1"/>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c r="AR676" s="10"/>
      <c r="AS676" s="10"/>
      <c r="AT676" s="10"/>
      <c r="AU676" s="10"/>
      <c r="AV676" s="10"/>
      <c r="AW676" s="10"/>
      <c r="AX676" s="10"/>
      <c r="AY676" s="10"/>
      <c r="AZ676" s="10"/>
      <c r="BA676" s="10"/>
      <c r="BB676" s="10"/>
      <c r="BC676" s="10"/>
      <c r="BD676" s="10"/>
    </row>
    <row r="677" spans="1:56" ht="15" customHeight="1" x14ac:dyDescent="0.2">
      <c r="A677" s="1">
        <v>60</v>
      </c>
      <c r="B677" s="18" t="s">
        <v>142</v>
      </c>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c r="AR677" s="10"/>
      <c r="AS677" s="10"/>
      <c r="AT677" s="10"/>
      <c r="AU677" s="10"/>
      <c r="AV677" s="10"/>
      <c r="AW677" s="10"/>
      <c r="AX677" s="10"/>
      <c r="AY677" s="10"/>
      <c r="AZ677" s="10"/>
      <c r="BA677" s="10"/>
      <c r="BB677" s="10"/>
      <c r="BC677" s="10"/>
      <c r="BD677" s="10"/>
    </row>
    <row r="678" spans="1:56" ht="2.25" customHeight="1" x14ac:dyDescent="0.2">
      <c r="A678" s="1"/>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c r="AR678" s="10"/>
      <c r="AS678" s="10"/>
      <c r="AT678" s="10"/>
      <c r="AU678" s="10"/>
      <c r="AV678" s="10"/>
      <c r="AW678" s="10"/>
      <c r="AX678" s="10"/>
      <c r="AY678" s="10"/>
      <c r="AZ678" s="10"/>
      <c r="BA678" s="10"/>
      <c r="BB678" s="10"/>
      <c r="BC678" s="10"/>
      <c r="BD678" s="10"/>
    </row>
    <row r="679" spans="1:56" ht="30" customHeight="1" x14ac:dyDescent="0.2">
      <c r="A679" s="1"/>
      <c r="B679" s="147" t="s">
        <v>286</v>
      </c>
      <c r="C679" s="148"/>
      <c r="D679" s="148"/>
      <c r="E679" s="148"/>
      <c r="F679" s="148"/>
      <c r="G679" s="148"/>
      <c r="H679" s="148"/>
      <c r="I679" s="148"/>
      <c r="J679" s="148"/>
      <c r="K679" s="148"/>
      <c r="L679" s="148"/>
      <c r="M679" s="148"/>
      <c r="N679" s="148"/>
      <c r="O679" s="148"/>
      <c r="P679" s="148"/>
      <c r="Q679" s="148"/>
      <c r="R679" s="148"/>
      <c r="S679" s="148"/>
      <c r="T679" s="148"/>
      <c r="U679" s="148"/>
      <c r="V679" s="148"/>
      <c r="W679" s="148"/>
      <c r="X679" s="148"/>
      <c r="Y679" s="148"/>
      <c r="Z679" s="148"/>
      <c r="AA679" s="148"/>
      <c r="AB679" s="148"/>
      <c r="AC679" s="148"/>
      <c r="AD679" s="148"/>
      <c r="AE679" s="148"/>
      <c r="AF679" s="148"/>
      <c r="AG679" s="148"/>
      <c r="AH679" s="148"/>
      <c r="AI679" s="148"/>
      <c r="AJ679" s="148"/>
      <c r="AK679" s="148"/>
      <c r="AL679" s="148"/>
      <c r="AM679" s="148"/>
      <c r="AN679" s="148"/>
      <c r="AO679" s="148"/>
      <c r="AP679" s="148"/>
      <c r="AQ679" s="10"/>
      <c r="AR679" s="10"/>
      <c r="AS679" s="10"/>
      <c r="AT679" s="10"/>
      <c r="AU679" s="10"/>
      <c r="AV679" s="10"/>
      <c r="AW679" s="10"/>
      <c r="AX679" s="10"/>
      <c r="AY679" s="10"/>
      <c r="AZ679" s="10"/>
      <c r="BA679" s="10"/>
      <c r="BB679" s="10"/>
      <c r="BC679" s="10"/>
      <c r="BD679" s="10"/>
    </row>
    <row r="680" spans="1:56" ht="15" customHeight="1" x14ac:dyDescent="0.2">
      <c r="A680" s="1"/>
      <c r="B680" s="149"/>
      <c r="C680" s="149"/>
      <c r="D680" s="149"/>
      <c r="E680" s="149"/>
      <c r="F680" s="149"/>
      <c r="G680" s="149"/>
      <c r="H680" s="149"/>
      <c r="I680" s="149"/>
      <c r="J680" s="149"/>
      <c r="K680" s="149"/>
      <c r="L680" s="149"/>
      <c r="M680" s="149"/>
      <c r="N680" s="149"/>
      <c r="O680" s="149"/>
      <c r="P680" s="149"/>
      <c r="Q680" s="149"/>
      <c r="R680" s="149"/>
      <c r="S680" s="149"/>
      <c r="T680" s="149"/>
      <c r="U680" s="149"/>
      <c r="V680" s="149"/>
      <c r="W680" s="149"/>
      <c r="X680" s="149"/>
      <c r="Y680" s="149"/>
      <c r="Z680" s="149"/>
      <c r="AA680" s="149"/>
      <c r="AB680" s="149"/>
      <c r="AC680" s="149"/>
      <c r="AD680" s="149"/>
      <c r="AE680" s="149"/>
      <c r="AF680" s="149"/>
      <c r="AG680" s="149"/>
      <c r="AH680" s="149"/>
      <c r="AI680" s="149"/>
      <c r="AJ680" s="149"/>
      <c r="AK680" s="149"/>
      <c r="AL680" s="149"/>
      <c r="AM680" s="149"/>
      <c r="AN680" s="149"/>
      <c r="AO680" s="149"/>
      <c r="AP680" s="149"/>
      <c r="AQ680" s="10"/>
      <c r="AR680" s="10"/>
      <c r="AS680" s="10"/>
      <c r="AT680" s="10"/>
      <c r="AU680" s="10"/>
      <c r="AV680" s="10"/>
      <c r="AW680" s="10"/>
      <c r="AX680" s="10"/>
      <c r="AY680" s="10"/>
      <c r="AZ680" s="10"/>
      <c r="BA680" s="10"/>
      <c r="BB680" s="10"/>
      <c r="BC680" s="10"/>
      <c r="BD680" s="10"/>
    </row>
    <row r="681" spans="1:56" ht="15" customHeight="1" x14ac:dyDescent="0.2">
      <c r="A681" s="1"/>
      <c r="B681" s="149"/>
      <c r="C681" s="149"/>
      <c r="D681" s="149"/>
      <c r="E681" s="149"/>
      <c r="F681" s="149"/>
      <c r="G681" s="149"/>
      <c r="H681" s="149"/>
      <c r="I681" s="149"/>
      <c r="J681" s="149"/>
      <c r="K681" s="149"/>
      <c r="L681" s="149"/>
      <c r="M681" s="149"/>
      <c r="N681" s="149"/>
      <c r="O681" s="149"/>
      <c r="P681" s="149"/>
      <c r="Q681" s="149"/>
      <c r="R681" s="149"/>
      <c r="S681" s="149"/>
      <c r="T681" s="149"/>
      <c r="U681" s="149"/>
      <c r="V681" s="149"/>
      <c r="W681" s="149"/>
      <c r="X681" s="149"/>
      <c r="Y681" s="149"/>
      <c r="Z681" s="149"/>
      <c r="AA681" s="149"/>
      <c r="AB681" s="149"/>
      <c r="AC681" s="149"/>
      <c r="AD681" s="149"/>
      <c r="AE681" s="149"/>
      <c r="AF681" s="149"/>
      <c r="AG681" s="149"/>
      <c r="AH681" s="149"/>
      <c r="AI681" s="149"/>
      <c r="AJ681" s="149"/>
      <c r="AK681" s="149"/>
      <c r="AL681" s="149"/>
      <c r="AM681" s="149"/>
      <c r="AN681" s="149"/>
      <c r="AO681" s="149"/>
      <c r="AP681" s="149"/>
      <c r="AQ681" s="10"/>
      <c r="AR681" s="10"/>
      <c r="AS681" s="10"/>
      <c r="AT681" s="10"/>
      <c r="AU681" s="10"/>
      <c r="AV681" s="10"/>
      <c r="AW681" s="10"/>
      <c r="AX681" s="10"/>
      <c r="AY681" s="10"/>
      <c r="AZ681" s="10"/>
      <c r="BA681" s="10"/>
      <c r="BB681" s="10"/>
      <c r="BC681" s="10"/>
      <c r="BD681" s="10"/>
    </row>
    <row r="682" spans="1:56" ht="15" customHeight="1" x14ac:dyDescent="0.2">
      <c r="A682" s="1"/>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c r="AR682" s="10"/>
      <c r="AS682" s="10"/>
      <c r="AT682" s="10"/>
      <c r="AU682" s="10"/>
      <c r="AV682" s="10"/>
      <c r="AW682" s="10"/>
      <c r="AX682" s="10"/>
      <c r="AY682" s="10"/>
      <c r="AZ682" s="10"/>
      <c r="BA682" s="10"/>
      <c r="BB682" s="10"/>
      <c r="BC682" s="10"/>
      <c r="BD682" s="10"/>
    </row>
    <row r="683" spans="1:56" ht="15" customHeight="1" x14ac:dyDescent="0.2">
      <c r="A683" s="1"/>
      <c r="B683" s="107" t="s">
        <v>143</v>
      </c>
      <c r="C683" s="107"/>
      <c r="D683" s="107"/>
      <c r="E683" s="107"/>
      <c r="F683" s="107"/>
      <c r="G683" s="107"/>
      <c r="H683" s="107"/>
      <c r="I683" s="107"/>
      <c r="J683" s="107"/>
      <c r="K683" s="107"/>
      <c r="L683" s="107"/>
      <c r="M683" s="107"/>
      <c r="N683" s="107"/>
      <c r="O683" s="107"/>
      <c r="P683" s="107"/>
      <c r="Q683" s="10"/>
      <c r="R683" s="137"/>
      <c r="S683" s="138"/>
      <c r="T683" s="138"/>
      <c r="U683" s="138"/>
      <c r="V683" s="138"/>
      <c r="W683" s="138"/>
      <c r="X683" s="138"/>
      <c r="Y683" s="139"/>
      <c r="Z683" s="97" t="s">
        <v>84</v>
      </c>
      <c r="AA683" s="97"/>
      <c r="AB683" s="10"/>
      <c r="AC683" s="10"/>
      <c r="AD683" s="10"/>
      <c r="AE683" s="10"/>
      <c r="AF683" s="10"/>
      <c r="AG683" s="10"/>
      <c r="AH683" s="10"/>
      <c r="AI683" s="10"/>
      <c r="AJ683" s="10"/>
      <c r="AK683" s="10"/>
      <c r="AL683" s="10"/>
      <c r="AM683" s="10"/>
      <c r="AN683" s="10"/>
      <c r="AO683" s="10"/>
      <c r="AP683" s="10"/>
      <c r="AQ683" s="10"/>
      <c r="AR683" s="10"/>
      <c r="AS683" s="10"/>
      <c r="AT683" s="10"/>
      <c r="AU683" s="10"/>
      <c r="AV683" s="10"/>
      <c r="AW683" s="10"/>
      <c r="AX683" s="10"/>
      <c r="AY683" s="10"/>
      <c r="AZ683" s="10"/>
      <c r="BA683" s="10"/>
      <c r="BB683" s="10"/>
      <c r="BC683" s="10"/>
      <c r="BD683" s="10"/>
    </row>
    <row r="684" spans="1:56" ht="2.25" customHeight="1" x14ac:dyDescent="0.2">
      <c r="A684" s="1"/>
      <c r="B684" s="107"/>
      <c r="C684" s="107"/>
      <c r="D684" s="107"/>
      <c r="E684" s="107"/>
      <c r="F684" s="107"/>
      <c r="G684" s="107"/>
      <c r="H684" s="107"/>
      <c r="I684" s="107"/>
      <c r="J684" s="107"/>
      <c r="K684" s="107"/>
      <c r="L684" s="107"/>
      <c r="M684" s="107"/>
      <c r="N684" s="107"/>
      <c r="O684" s="107"/>
      <c r="P684" s="107"/>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c r="AR684" s="10"/>
      <c r="AS684" s="10"/>
      <c r="AT684" s="10"/>
      <c r="AU684" s="10"/>
      <c r="AV684" s="10"/>
      <c r="AW684" s="10"/>
      <c r="AX684" s="10"/>
      <c r="AY684" s="10"/>
      <c r="AZ684" s="10"/>
      <c r="BA684" s="10"/>
      <c r="BB684" s="10"/>
      <c r="BC684" s="10"/>
      <c r="BD684" s="10"/>
    </row>
    <row r="685" spans="1:56" ht="15" customHeight="1" x14ac:dyDescent="0.2">
      <c r="A685" s="1"/>
      <c r="B685" s="107" t="s">
        <v>144</v>
      </c>
      <c r="C685" s="107"/>
      <c r="D685" s="107"/>
      <c r="E685" s="107"/>
      <c r="F685" s="107"/>
      <c r="G685" s="107"/>
      <c r="H685" s="107"/>
      <c r="I685" s="107"/>
      <c r="J685" s="107"/>
      <c r="K685" s="107"/>
      <c r="L685" s="107"/>
      <c r="M685" s="107"/>
      <c r="N685" s="107"/>
      <c r="O685" s="107"/>
      <c r="P685" s="107"/>
      <c r="Q685" s="10"/>
      <c r="R685" s="134">
        <f>+OppervlakteNieuwbouwEnKostprijs_fldNieuwbouwKostprijsSchoolgebouwen</f>
        <v>0</v>
      </c>
      <c r="S685" s="135"/>
      <c r="T685" s="135"/>
      <c r="U685" s="135"/>
      <c r="V685" s="135"/>
      <c r="W685" s="135"/>
      <c r="X685" s="135"/>
      <c r="Y685" s="136"/>
      <c r="Z685" s="97" t="s">
        <v>84</v>
      </c>
      <c r="AA685" s="97"/>
      <c r="AB685" s="10"/>
      <c r="AC685" s="10"/>
      <c r="AD685" s="10"/>
      <c r="AE685" s="10"/>
      <c r="AF685" s="10"/>
      <c r="AG685" s="10"/>
      <c r="AH685" s="10"/>
      <c r="AI685" s="10"/>
      <c r="AJ685" s="10"/>
      <c r="AK685" s="10"/>
      <c r="AL685" s="10"/>
      <c r="AM685" s="10"/>
      <c r="AN685" s="10"/>
      <c r="AO685" s="10"/>
      <c r="AP685" s="10"/>
      <c r="AQ685" s="10"/>
      <c r="AR685" s="10"/>
      <c r="AS685" s="10"/>
      <c r="AT685" s="10"/>
      <c r="AU685" s="10"/>
      <c r="AV685" s="10"/>
      <c r="AW685" s="10"/>
      <c r="AX685" s="10"/>
      <c r="AY685" s="10"/>
      <c r="AZ685" s="10"/>
      <c r="BA685" s="10"/>
      <c r="BB685" s="10"/>
      <c r="BC685" s="10"/>
      <c r="BD685" s="10"/>
    </row>
    <row r="686" spans="1:56" ht="2.25" customHeight="1" x14ac:dyDescent="0.2">
      <c r="A686" s="1"/>
      <c r="B686" s="10"/>
      <c r="C686" s="10"/>
      <c r="D686" s="10"/>
      <c r="E686" s="10"/>
      <c r="F686" s="10"/>
      <c r="G686" s="10"/>
      <c r="H686" s="10"/>
      <c r="I686" s="10"/>
      <c r="J686" s="10"/>
      <c r="K686" s="10"/>
      <c r="L686" s="10"/>
      <c r="M686" s="10"/>
      <c r="N686" s="10"/>
      <c r="O686" s="9"/>
      <c r="P686" s="9"/>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c r="AR686" s="10"/>
      <c r="AS686" s="10"/>
      <c r="AT686" s="10"/>
      <c r="AU686" s="10"/>
      <c r="AV686" s="10"/>
      <c r="AW686" s="10"/>
      <c r="AX686" s="10"/>
      <c r="AY686" s="10"/>
      <c r="AZ686" s="10"/>
      <c r="BA686" s="10"/>
      <c r="BB686" s="10"/>
      <c r="BC686" s="10"/>
      <c r="BD686" s="10"/>
    </row>
    <row r="687" spans="1:56" ht="15" customHeight="1" x14ac:dyDescent="0.2">
      <c r="A687" s="1"/>
      <c r="B687" s="107" t="s">
        <v>145</v>
      </c>
      <c r="C687" s="107"/>
      <c r="D687" s="107"/>
      <c r="E687" s="107"/>
      <c r="F687" s="107"/>
      <c r="G687" s="107"/>
      <c r="H687" s="107"/>
      <c r="I687" s="107"/>
      <c r="J687" s="107"/>
      <c r="K687" s="107"/>
      <c r="L687" s="107"/>
      <c r="M687" s="107"/>
      <c r="N687" s="107"/>
      <c r="O687" s="107"/>
      <c r="P687" s="107"/>
      <c r="Q687" s="10"/>
      <c r="R687" s="134">
        <f>Z624</f>
        <v>0</v>
      </c>
      <c r="S687" s="135"/>
      <c r="T687" s="135"/>
      <c r="U687" s="135"/>
      <c r="V687" s="135"/>
      <c r="W687" s="135"/>
      <c r="X687" s="135"/>
      <c r="Y687" s="136"/>
      <c r="Z687" s="97" t="s">
        <v>84</v>
      </c>
      <c r="AA687" s="97"/>
      <c r="AB687" s="10"/>
      <c r="AC687" s="10"/>
      <c r="AD687" s="10"/>
      <c r="AE687" s="10"/>
      <c r="AF687" s="10"/>
      <c r="AG687" s="10"/>
      <c r="AH687" s="10"/>
      <c r="AI687" s="10"/>
      <c r="AJ687" s="10"/>
      <c r="AK687" s="10"/>
      <c r="AL687" s="10"/>
      <c r="AM687" s="10"/>
      <c r="AN687" s="10"/>
      <c r="AO687" s="10"/>
      <c r="AP687" s="10"/>
      <c r="AQ687" s="10"/>
      <c r="AR687" s="10"/>
      <c r="AS687" s="10"/>
      <c r="AT687" s="10"/>
      <c r="AU687" s="10"/>
      <c r="AV687" s="10"/>
      <c r="AW687" s="10"/>
      <c r="AX687" s="10"/>
      <c r="AY687" s="10"/>
      <c r="AZ687" s="10"/>
      <c r="BA687" s="10"/>
      <c r="BB687" s="10"/>
      <c r="BC687" s="10"/>
      <c r="BD687" s="10"/>
    </row>
    <row r="688" spans="1:56" ht="2.25" customHeight="1" x14ac:dyDescent="0.2">
      <c r="A688" s="1"/>
      <c r="B688" s="10"/>
      <c r="C688" s="10"/>
      <c r="D688" s="10"/>
      <c r="E688" s="10"/>
      <c r="F688" s="10"/>
      <c r="G688" s="10"/>
      <c r="H688" s="10"/>
      <c r="I688" s="10"/>
      <c r="J688" s="10"/>
      <c r="K688" s="10"/>
      <c r="L688" s="10"/>
      <c r="M688" s="10"/>
      <c r="N688" s="10"/>
      <c r="O688" s="9"/>
      <c r="P688" s="9"/>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c r="AR688" s="10"/>
      <c r="AS688" s="10"/>
      <c r="AT688" s="10"/>
      <c r="AU688" s="10"/>
      <c r="AV688" s="10"/>
      <c r="AW688" s="10"/>
      <c r="AX688" s="10"/>
      <c r="AY688" s="10"/>
      <c r="AZ688" s="10"/>
      <c r="BA688" s="10"/>
      <c r="BB688" s="10"/>
      <c r="BC688" s="10"/>
      <c r="BD688" s="10"/>
    </row>
    <row r="689" spans="1:56" ht="15" customHeight="1" x14ac:dyDescent="0.2">
      <c r="A689" s="1"/>
      <c r="B689" s="140" t="s">
        <v>146</v>
      </c>
      <c r="C689" s="107"/>
      <c r="D689" s="107"/>
      <c r="E689" s="107"/>
      <c r="F689" s="107"/>
      <c r="G689" s="107"/>
      <c r="H689" s="107"/>
      <c r="I689" s="107"/>
      <c r="J689" s="107"/>
      <c r="K689" s="107"/>
      <c r="L689" s="107"/>
      <c r="M689" s="107"/>
      <c r="N689" s="107"/>
      <c r="O689" s="107"/>
      <c r="P689" s="107"/>
      <c r="Q689" s="10"/>
      <c r="R689" s="10"/>
      <c r="S689" s="10"/>
      <c r="T689" s="10"/>
      <c r="U689" s="10"/>
      <c r="V689" s="10"/>
      <c r="W689" s="10"/>
      <c r="X689" s="10"/>
      <c r="Y689" s="10"/>
      <c r="Z689" s="134">
        <f>IF(Z626&lt;&gt;0,Z626,0)</f>
        <v>0</v>
      </c>
      <c r="AA689" s="135"/>
      <c r="AB689" s="135"/>
      <c r="AC689" s="135"/>
      <c r="AD689" s="135"/>
      <c r="AE689" s="135"/>
      <c r="AF689" s="135"/>
      <c r="AG689" s="136"/>
      <c r="AH689" s="10" t="s">
        <v>84</v>
      </c>
      <c r="AI689" s="10"/>
      <c r="AJ689" s="10"/>
      <c r="AK689" s="10"/>
      <c r="AL689" s="10"/>
      <c r="AM689" s="10"/>
      <c r="AN689" s="10"/>
      <c r="AO689" s="10"/>
      <c r="AP689" s="10"/>
      <c r="AQ689" s="10"/>
      <c r="AR689" s="10"/>
      <c r="AS689" s="10"/>
      <c r="AT689" s="10"/>
      <c r="AU689" s="10"/>
      <c r="AV689" s="10"/>
      <c r="AW689" s="10"/>
      <c r="AX689" s="10"/>
      <c r="AY689" s="10"/>
      <c r="AZ689" s="10"/>
      <c r="BA689" s="10"/>
      <c r="BB689" s="10"/>
      <c r="BC689" s="10"/>
      <c r="BD689" s="10"/>
    </row>
    <row r="690" spans="1:56" ht="2.25" customHeight="1" x14ac:dyDescent="0.2">
      <c r="A690" s="1"/>
      <c r="B690" s="10"/>
      <c r="C690" s="10"/>
      <c r="D690" s="10"/>
      <c r="E690" s="10"/>
      <c r="F690" s="10"/>
      <c r="G690" s="10"/>
      <c r="H690" s="10"/>
      <c r="I690" s="10"/>
      <c r="J690" s="10"/>
      <c r="K690" s="10"/>
      <c r="L690" s="10"/>
      <c r="M690" s="10"/>
      <c r="N690" s="10"/>
      <c r="O690" s="9"/>
      <c r="P690" s="9"/>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c r="AR690" s="10"/>
      <c r="AS690" s="10"/>
      <c r="AT690" s="10"/>
      <c r="AU690" s="10"/>
      <c r="AV690" s="10"/>
      <c r="AW690" s="10"/>
      <c r="AX690" s="10"/>
      <c r="AY690" s="10"/>
      <c r="AZ690" s="10"/>
      <c r="BA690" s="10"/>
      <c r="BB690" s="10"/>
      <c r="BC690" s="10"/>
      <c r="BD690" s="10"/>
    </row>
    <row r="691" spans="1:56" ht="15" customHeight="1" x14ac:dyDescent="0.2">
      <c r="A691" s="1"/>
      <c r="B691" s="107" t="s">
        <v>147</v>
      </c>
      <c r="C691" s="107"/>
      <c r="D691" s="107"/>
      <c r="E691" s="107"/>
      <c r="F691" s="107"/>
      <c r="G691" s="107"/>
      <c r="H691" s="107"/>
      <c r="I691" s="107"/>
      <c r="J691" s="107"/>
      <c r="K691" s="107"/>
      <c r="L691" s="107"/>
      <c r="M691" s="107"/>
      <c r="N691" s="107"/>
      <c r="O691" s="107"/>
      <c r="P691" s="107"/>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c r="AR691" s="10"/>
      <c r="AS691" s="10"/>
      <c r="AT691" s="10"/>
      <c r="AU691" s="10"/>
      <c r="AV691" s="10"/>
      <c r="AW691" s="10"/>
      <c r="AX691" s="10"/>
      <c r="AY691" s="10"/>
      <c r="AZ691" s="10"/>
      <c r="BA691" s="10"/>
      <c r="BB691" s="10"/>
      <c r="BC691" s="10"/>
      <c r="BD691" s="10"/>
    </row>
    <row r="692" spans="1:56" ht="15" customHeight="1" x14ac:dyDescent="0.2">
      <c r="A692" s="1"/>
      <c r="B692" s="107"/>
      <c r="C692" s="107"/>
      <c r="D692" s="107"/>
      <c r="E692" s="107"/>
      <c r="F692" s="107"/>
      <c r="G692" s="107"/>
      <c r="H692" s="107"/>
      <c r="I692" s="107"/>
      <c r="J692" s="107"/>
      <c r="K692" s="107"/>
      <c r="L692" s="107"/>
      <c r="M692" s="107"/>
      <c r="N692" s="107"/>
      <c r="O692" s="107"/>
      <c r="P692" s="107"/>
      <c r="Q692" s="10"/>
      <c r="R692" s="134">
        <f>SUM(Z633,Z635,Z637,Z639)</f>
        <v>0</v>
      </c>
      <c r="S692" s="135"/>
      <c r="T692" s="135"/>
      <c r="U692" s="135"/>
      <c r="V692" s="135"/>
      <c r="W692" s="135"/>
      <c r="X692" s="135"/>
      <c r="Y692" s="136"/>
      <c r="Z692" s="97" t="s">
        <v>84</v>
      </c>
      <c r="AA692" s="97"/>
      <c r="AB692" s="10"/>
      <c r="AC692" s="10"/>
      <c r="AD692" s="10"/>
      <c r="AE692" s="10"/>
      <c r="AF692" s="10"/>
      <c r="AG692" s="10"/>
      <c r="AH692" s="10"/>
      <c r="AI692" s="10"/>
      <c r="AJ692" s="10"/>
      <c r="AK692" s="10"/>
      <c r="AL692" s="10"/>
      <c r="AM692" s="10"/>
      <c r="AN692" s="10"/>
      <c r="AO692" s="10"/>
      <c r="AP692" s="10"/>
      <c r="AQ692" s="10"/>
      <c r="AR692" s="10"/>
      <c r="AS692" s="10"/>
      <c r="AT692" s="10"/>
      <c r="AU692" s="10"/>
      <c r="AV692" s="10"/>
      <c r="AW692" s="10"/>
      <c r="AX692" s="10"/>
      <c r="AY692" s="10"/>
      <c r="AZ692" s="10"/>
      <c r="BA692" s="10"/>
      <c r="BB692" s="10"/>
      <c r="BC692" s="10"/>
      <c r="BD692" s="10"/>
    </row>
    <row r="693" spans="1:56" ht="2.25" customHeight="1" x14ac:dyDescent="0.2">
      <c r="A693" s="1"/>
      <c r="B693" s="10"/>
      <c r="C693" s="10"/>
      <c r="D693" s="10"/>
      <c r="E693" s="10"/>
      <c r="F693" s="10"/>
      <c r="G693" s="10"/>
      <c r="H693" s="10"/>
      <c r="I693" s="10"/>
      <c r="J693" s="10"/>
      <c r="K693" s="10"/>
      <c r="L693" s="10"/>
      <c r="M693" s="10"/>
      <c r="N693" s="10"/>
      <c r="O693" s="9"/>
      <c r="P693" s="9"/>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c r="AR693" s="10"/>
      <c r="AS693" s="10"/>
      <c r="AT693" s="10"/>
      <c r="AU693" s="10"/>
      <c r="AV693" s="10"/>
      <c r="AW693" s="10"/>
      <c r="AX693" s="10"/>
      <c r="AY693" s="10"/>
      <c r="AZ693" s="10"/>
      <c r="BA693" s="10"/>
      <c r="BB693" s="10"/>
      <c r="BC693" s="10"/>
      <c r="BD693" s="10"/>
    </row>
    <row r="694" spans="1:56" ht="15" customHeight="1" x14ac:dyDescent="0.2">
      <c r="A694" s="1"/>
      <c r="B694" s="107" t="s">
        <v>148</v>
      </c>
      <c r="C694" s="107"/>
      <c r="D694" s="107"/>
      <c r="E694" s="107"/>
      <c r="F694" s="107"/>
      <c r="G694" s="107"/>
      <c r="H694" s="107"/>
      <c r="I694" s="107"/>
      <c r="J694" s="107"/>
      <c r="K694" s="107"/>
      <c r="L694" s="107"/>
      <c r="M694" s="107"/>
      <c r="N694" s="107"/>
      <c r="O694" s="107"/>
      <c r="P694" s="107"/>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c r="AR694" s="10"/>
      <c r="AS694" s="10"/>
      <c r="AT694" s="10"/>
      <c r="AU694" s="10"/>
      <c r="AV694" s="10"/>
      <c r="AW694" s="10"/>
      <c r="AX694" s="10"/>
      <c r="AY694" s="10"/>
      <c r="AZ694" s="10"/>
      <c r="BA694" s="10"/>
      <c r="BB694" s="10"/>
      <c r="BC694" s="10"/>
      <c r="BD694" s="10"/>
    </row>
    <row r="695" spans="1:56" ht="15" customHeight="1" x14ac:dyDescent="0.2">
      <c r="A695" s="1"/>
      <c r="B695" s="107"/>
      <c r="C695" s="107"/>
      <c r="D695" s="107"/>
      <c r="E695" s="107"/>
      <c r="F695" s="107"/>
      <c r="G695" s="107"/>
      <c r="H695" s="107"/>
      <c r="I695" s="107"/>
      <c r="J695" s="107"/>
      <c r="K695" s="107"/>
      <c r="L695" s="107"/>
      <c r="M695" s="107"/>
      <c r="N695" s="107"/>
      <c r="O695" s="107"/>
      <c r="P695" s="107"/>
      <c r="Q695" s="10"/>
      <c r="R695" s="144">
        <f>OppervlakteNieuwbouwEnKostprijs_fldNieuwbouwNietGenormeerdeOmgevingKostprijs</f>
        <v>0</v>
      </c>
      <c r="S695" s="145"/>
      <c r="T695" s="145"/>
      <c r="U695" s="145"/>
      <c r="V695" s="145"/>
      <c r="W695" s="145"/>
      <c r="X695" s="145"/>
      <c r="Y695" s="146"/>
      <c r="Z695" s="97" t="s">
        <v>84</v>
      </c>
      <c r="AA695" s="97"/>
      <c r="AB695" s="10"/>
      <c r="AC695" s="10"/>
      <c r="AD695" s="10"/>
      <c r="AE695" s="10"/>
      <c r="AF695" s="10"/>
      <c r="AG695" s="10"/>
      <c r="AH695" s="10"/>
      <c r="AI695" s="10"/>
      <c r="AJ695" s="10"/>
      <c r="AK695" s="10"/>
      <c r="AL695" s="10"/>
      <c r="AM695" s="10"/>
      <c r="AN695" s="10"/>
      <c r="AO695" s="10"/>
      <c r="AP695" s="10"/>
      <c r="AQ695" s="10"/>
      <c r="AR695" s="10"/>
      <c r="AS695" s="10"/>
      <c r="AT695" s="10"/>
      <c r="AU695" s="10"/>
      <c r="AV695" s="10"/>
      <c r="AW695" s="10"/>
      <c r="AX695" s="10"/>
      <c r="AY695" s="10"/>
      <c r="AZ695" s="10"/>
      <c r="BA695" s="10"/>
      <c r="BB695" s="10"/>
      <c r="BC695" s="10"/>
      <c r="BD695" s="10"/>
    </row>
    <row r="696" spans="1:56" ht="2.25" customHeight="1" x14ac:dyDescent="0.2">
      <c r="A696" s="1"/>
      <c r="B696" s="10"/>
      <c r="C696" s="10"/>
      <c r="D696" s="10"/>
      <c r="E696" s="10"/>
      <c r="F696" s="10"/>
      <c r="G696" s="10"/>
      <c r="H696" s="10"/>
      <c r="I696" s="10"/>
      <c r="J696" s="10"/>
      <c r="K696" s="10"/>
      <c r="L696" s="10"/>
      <c r="M696" s="10"/>
      <c r="N696" s="10"/>
      <c r="O696" s="9"/>
      <c r="P696" s="9"/>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c r="AR696" s="10"/>
      <c r="AS696" s="10"/>
      <c r="AT696" s="10"/>
      <c r="AU696" s="10"/>
      <c r="AV696" s="10"/>
      <c r="AW696" s="10"/>
      <c r="AX696" s="10"/>
      <c r="AY696" s="10"/>
      <c r="AZ696" s="10"/>
      <c r="BA696" s="10"/>
      <c r="BB696" s="10"/>
      <c r="BC696" s="10"/>
      <c r="BD696" s="10"/>
    </row>
    <row r="697" spans="1:56" ht="15" customHeight="1" x14ac:dyDescent="0.2">
      <c r="A697" s="1"/>
      <c r="B697" s="107" t="s">
        <v>149</v>
      </c>
      <c r="C697" s="107"/>
      <c r="D697" s="107"/>
      <c r="E697" s="107"/>
      <c r="F697" s="107"/>
      <c r="G697" s="107"/>
      <c r="H697" s="107"/>
      <c r="I697" s="107"/>
      <c r="J697" s="107"/>
      <c r="K697" s="107"/>
      <c r="L697" s="107"/>
      <c r="M697" s="107"/>
      <c r="N697" s="107"/>
      <c r="O697" s="107"/>
      <c r="P697" s="107"/>
      <c r="Q697" s="10"/>
      <c r="R697" s="134">
        <f>Z657</f>
        <v>0</v>
      </c>
      <c r="S697" s="135"/>
      <c r="T697" s="135"/>
      <c r="U697" s="135"/>
      <c r="V697" s="135"/>
      <c r="W697" s="135"/>
      <c r="X697" s="135"/>
      <c r="Y697" s="136"/>
      <c r="Z697" s="97" t="s">
        <v>84</v>
      </c>
      <c r="AA697" s="97"/>
      <c r="AB697" s="10"/>
      <c r="AC697" s="10"/>
      <c r="AD697" s="10"/>
      <c r="AE697" s="10"/>
      <c r="AF697" s="10"/>
      <c r="AG697" s="10"/>
      <c r="AH697" s="10"/>
      <c r="AI697" s="10"/>
      <c r="AJ697" s="10"/>
      <c r="AK697" s="10"/>
      <c r="AL697" s="10"/>
      <c r="AM697" s="10"/>
      <c r="AN697" s="10"/>
      <c r="AO697" s="10"/>
      <c r="AP697" s="10"/>
      <c r="AQ697" s="10"/>
      <c r="AR697" s="10"/>
      <c r="AS697" s="10"/>
      <c r="AT697" s="10"/>
      <c r="AU697" s="10"/>
      <c r="AV697" s="10"/>
      <c r="AW697" s="10"/>
      <c r="AX697" s="10"/>
      <c r="AY697" s="10"/>
      <c r="AZ697" s="10"/>
      <c r="BA697" s="10"/>
      <c r="BB697" s="10"/>
      <c r="BC697" s="10"/>
      <c r="BD697" s="10"/>
    </row>
    <row r="698" spans="1:56" ht="2.25" customHeight="1" x14ac:dyDescent="0.2">
      <c r="A698" s="1"/>
      <c r="B698" s="10"/>
      <c r="C698" s="10"/>
      <c r="D698" s="10"/>
      <c r="E698" s="10"/>
      <c r="F698" s="10"/>
      <c r="G698" s="10"/>
      <c r="H698" s="10"/>
      <c r="I698" s="10"/>
      <c r="J698" s="10"/>
      <c r="K698" s="10"/>
      <c r="L698" s="10"/>
      <c r="M698" s="10"/>
      <c r="N698" s="10"/>
      <c r="O698" s="9"/>
      <c r="P698" s="9"/>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c r="AR698" s="10"/>
      <c r="AS698" s="10"/>
      <c r="AT698" s="10"/>
      <c r="AU698" s="10"/>
      <c r="AV698" s="10"/>
      <c r="AW698" s="10"/>
      <c r="AX698" s="10"/>
      <c r="AY698" s="10"/>
      <c r="AZ698" s="10"/>
      <c r="BA698" s="10"/>
      <c r="BB698" s="10"/>
      <c r="BC698" s="10"/>
      <c r="BD698" s="10"/>
    </row>
    <row r="699" spans="1:56" ht="15" customHeight="1" x14ac:dyDescent="0.2">
      <c r="A699" s="1"/>
      <c r="B699" s="107" t="s">
        <v>150</v>
      </c>
      <c r="C699" s="107"/>
      <c r="D699" s="107"/>
      <c r="E699" s="107"/>
      <c r="F699" s="107"/>
      <c r="G699" s="107"/>
      <c r="H699" s="107"/>
      <c r="I699" s="107"/>
      <c r="J699" s="107"/>
      <c r="K699" s="107"/>
      <c r="L699" s="107"/>
      <c r="M699" s="107"/>
      <c r="N699" s="107"/>
      <c r="O699" s="107"/>
      <c r="P699" s="107"/>
      <c r="Q699" s="10"/>
      <c r="R699" s="134">
        <f>Z659</f>
        <v>0</v>
      </c>
      <c r="S699" s="135"/>
      <c r="T699" s="135"/>
      <c r="U699" s="135"/>
      <c r="V699" s="135"/>
      <c r="W699" s="135"/>
      <c r="X699" s="135"/>
      <c r="Y699" s="136"/>
      <c r="Z699" s="97" t="s">
        <v>84</v>
      </c>
      <c r="AA699" s="97"/>
      <c r="AB699" s="10"/>
      <c r="AC699" s="10"/>
      <c r="AD699" s="10"/>
      <c r="AE699" s="10"/>
      <c r="AF699" s="10"/>
      <c r="AG699" s="10"/>
      <c r="AH699" s="10"/>
      <c r="AI699" s="10"/>
      <c r="AJ699" s="10"/>
      <c r="AK699" s="10"/>
      <c r="AL699" s="10"/>
      <c r="AM699" s="10"/>
      <c r="AN699" s="10"/>
      <c r="AO699" s="10"/>
      <c r="AP699" s="10"/>
      <c r="AQ699" s="10"/>
      <c r="AR699" s="10"/>
      <c r="AS699" s="10"/>
      <c r="AT699" s="10"/>
      <c r="AU699" s="10"/>
      <c r="AV699" s="10"/>
      <c r="AW699" s="10"/>
      <c r="AX699" s="10"/>
      <c r="AY699" s="10"/>
      <c r="AZ699" s="10"/>
      <c r="BA699" s="10"/>
      <c r="BB699" s="10"/>
      <c r="BC699" s="10"/>
      <c r="BD699" s="10"/>
    </row>
    <row r="700" spans="1:56" ht="2.25" customHeight="1" x14ac:dyDescent="0.2">
      <c r="A700" s="1"/>
      <c r="B700" s="10"/>
      <c r="C700" s="10"/>
      <c r="D700" s="10"/>
      <c r="E700" s="10"/>
      <c r="F700" s="10"/>
      <c r="G700" s="10"/>
      <c r="H700" s="10"/>
      <c r="I700" s="10"/>
      <c r="J700" s="10"/>
      <c r="K700" s="10"/>
      <c r="L700" s="10"/>
      <c r="M700" s="10"/>
      <c r="N700" s="10"/>
      <c r="O700" s="9"/>
      <c r="P700" s="9"/>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c r="AR700" s="10"/>
      <c r="AS700" s="10"/>
      <c r="AT700" s="10"/>
      <c r="AU700" s="10"/>
      <c r="AV700" s="10"/>
      <c r="AW700" s="10"/>
      <c r="AX700" s="10"/>
      <c r="AY700" s="10"/>
      <c r="AZ700" s="10"/>
      <c r="BA700" s="10"/>
      <c r="BB700" s="10"/>
      <c r="BC700" s="10"/>
      <c r="BD700" s="10"/>
    </row>
    <row r="701" spans="1:56" ht="15" customHeight="1" x14ac:dyDescent="0.2">
      <c r="A701" s="1"/>
      <c r="B701" s="140" t="s">
        <v>151</v>
      </c>
      <c r="C701" s="107"/>
      <c r="D701" s="107"/>
      <c r="E701" s="107"/>
      <c r="F701" s="107"/>
      <c r="G701" s="107"/>
      <c r="H701" s="107"/>
      <c r="I701" s="107"/>
      <c r="J701" s="107"/>
      <c r="K701" s="107"/>
      <c r="L701" s="107"/>
      <c r="M701" s="107"/>
      <c r="N701" s="107"/>
      <c r="O701" s="107"/>
      <c r="P701" s="107"/>
      <c r="Q701" s="10"/>
      <c r="R701" s="10"/>
      <c r="S701" s="10"/>
      <c r="T701" s="10"/>
      <c r="U701" s="10"/>
      <c r="V701" s="10"/>
      <c r="W701" s="10"/>
      <c r="X701" s="10"/>
      <c r="Y701" s="10"/>
      <c r="Z701" s="134">
        <f>IF(Z661&lt;&gt;0,Z661,0)</f>
        <v>0</v>
      </c>
      <c r="AA701" s="135"/>
      <c r="AB701" s="135"/>
      <c r="AC701" s="135"/>
      <c r="AD701" s="135"/>
      <c r="AE701" s="135"/>
      <c r="AF701" s="135"/>
      <c r="AG701" s="136"/>
      <c r="AH701" s="17" t="s">
        <v>84</v>
      </c>
      <c r="AI701" s="10"/>
      <c r="AJ701" s="10"/>
      <c r="AK701" s="10"/>
      <c r="AL701" s="10"/>
      <c r="AM701" s="10"/>
      <c r="AN701" s="10"/>
      <c r="AO701" s="10"/>
      <c r="AP701" s="10"/>
      <c r="AQ701" s="10"/>
      <c r="AR701" s="10"/>
      <c r="AS701" s="10"/>
      <c r="AT701" s="10"/>
      <c r="AU701" s="10"/>
      <c r="AV701" s="10"/>
      <c r="AW701" s="10"/>
      <c r="AX701" s="10"/>
      <c r="AY701" s="10"/>
      <c r="AZ701" s="10"/>
      <c r="BA701" s="10"/>
      <c r="BB701" s="10"/>
      <c r="BC701" s="10"/>
      <c r="BD701" s="10"/>
    </row>
    <row r="702" spans="1:56" ht="2.25" customHeight="1" x14ac:dyDescent="0.2">
      <c r="A702" s="1"/>
      <c r="B702" s="10"/>
      <c r="C702" s="10"/>
      <c r="D702" s="10"/>
      <c r="E702" s="10"/>
      <c r="F702" s="10"/>
      <c r="G702" s="10"/>
      <c r="H702" s="10"/>
      <c r="I702" s="10"/>
      <c r="J702" s="10"/>
      <c r="K702" s="10"/>
      <c r="L702" s="10"/>
      <c r="M702" s="10"/>
      <c r="N702" s="10"/>
      <c r="O702" s="9"/>
      <c r="P702" s="9"/>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c r="AR702" s="10"/>
      <c r="AS702" s="10"/>
      <c r="AT702" s="10"/>
      <c r="AU702" s="10"/>
      <c r="AV702" s="10"/>
      <c r="AW702" s="10"/>
      <c r="AX702" s="10"/>
      <c r="AY702" s="10"/>
      <c r="AZ702" s="10"/>
      <c r="BA702" s="10"/>
      <c r="BB702" s="10"/>
      <c r="BC702" s="10"/>
      <c r="BD702" s="10"/>
    </row>
    <row r="703" spans="1:56" ht="15" customHeight="1" x14ac:dyDescent="0.2">
      <c r="A703" s="1"/>
      <c r="B703" s="107" t="s">
        <v>152</v>
      </c>
      <c r="C703" s="107"/>
      <c r="D703" s="107"/>
      <c r="E703" s="107"/>
      <c r="F703" s="107"/>
      <c r="G703" s="107"/>
      <c r="H703" s="107"/>
      <c r="I703" s="107"/>
      <c r="J703" s="107"/>
      <c r="K703" s="107"/>
      <c r="L703" s="107"/>
      <c r="M703" s="107"/>
      <c r="N703" s="107"/>
      <c r="O703" s="107"/>
      <c r="P703" s="107"/>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c r="AR703" s="10"/>
      <c r="AS703" s="10"/>
      <c r="AT703" s="10"/>
      <c r="AU703" s="10"/>
      <c r="AV703" s="10"/>
      <c r="AW703" s="10"/>
      <c r="AX703" s="10"/>
      <c r="AY703" s="10"/>
      <c r="AZ703" s="10"/>
      <c r="BA703" s="10"/>
      <c r="BB703" s="10"/>
      <c r="BC703" s="10"/>
      <c r="BD703" s="10"/>
    </row>
    <row r="704" spans="1:56" ht="15" customHeight="1" x14ac:dyDescent="0.2">
      <c r="A704" s="1"/>
      <c r="B704" s="107"/>
      <c r="C704" s="107"/>
      <c r="D704" s="107"/>
      <c r="E704" s="107"/>
      <c r="F704" s="107"/>
      <c r="G704" s="107"/>
      <c r="H704" s="107"/>
      <c r="I704" s="107"/>
      <c r="J704" s="107"/>
      <c r="K704" s="107"/>
      <c r="L704" s="107"/>
      <c r="M704" s="107"/>
      <c r="N704" s="107"/>
      <c r="O704" s="107"/>
      <c r="P704" s="107"/>
      <c r="Q704" s="10"/>
      <c r="R704" s="134">
        <f>SUM(Z667,Z669,Z671,Z673)</f>
        <v>0</v>
      </c>
      <c r="S704" s="135"/>
      <c r="T704" s="135"/>
      <c r="U704" s="135"/>
      <c r="V704" s="135"/>
      <c r="W704" s="135"/>
      <c r="X704" s="135"/>
      <c r="Y704" s="136"/>
      <c r="Z704" s="97" t="s">
        <v>84</v>
      </c>
      <c r="AA704" s="97"/>
      <c r="AB704" s="10"/>
      <c r="AC704" s="10"/>
      <c r="AD704" s="10"/>
      <c r="AE704" s="10"/>
      <c r="AF704" s="10"/>
      <c r="AG704" s="10"/>
      <c r="AH704" s="10"/>
      <c r="AI704" s="10"/>
      <c r="AJ704" s="10"/>
      <c r="AK704" s="10"/>
      <c r="AL704" s="10"/>
      <c r="AM704" s="10"/>
      <c r="AN704" s="10"/>
      <c r="AO704" s="10"/>
      <c r="AP704" s="10"/>
      <c r="AQ704" s="10"/>
      <c r="AR704" s="10"/>
      <c r="AS704" s="10"/>
      <c r="AT704" s="10"/>
      <c r="AU704" s="10"/>
      <c r="AV704" s="10"/>
      <c r="AW704" s="10"/>
      <c r="AX704" s="10"/>
      <c r="AY704" s="10"/>
      <c r="AZ704" s="10"/>
      <c r="BA704" s="10"/>
      <c r="BB704" s="10"/>
      <c r="BC704" s="10"/>
      <c r="BD704" s="10"/>
    </row>
    <row r="705" spans="1:56" ht="2.25" customHeight="1" x14ac:dyDescent="0.2">
      <c r="A705" s="1"/>
      <c r="B705" s="10"/>
      <c r="C705" s="10"/>
      <c r="D705" s="10"/>
      <c r="E705" s="10"/>
      <c r="F705" s="10"/>
      <c r="G705" s="10"/>
      <c r="H705" s="10"/>
      <c r="I705" s="10"/>
      <c r="J705" s="10"/>
      <c r="K705" s="10"/>
      <c r="L705" s="10"/>
      <c r="M705" s="10"/>
      <c r="N705" s="10"/>
      <c r="O705" s="9"/>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c r="AR705" s="10"/>
      <c r="AS705" s="10"/>
      <c r="AT705" s="10"/>
      <c r="AU705" s="10"/>
      <c r="AV705" s="10"/>
      <c r="AW705" s="10"/>
      <c r="AX705" s="10"/>
      <c r="AY705" s="10"/>
      <c r="AZ705" s="10"/>
      <c r="BA705" s="10"/>
      <c r="BB705" s="10"/>
      <c r="BC705" s="10"/>
      <c r="BD705" s="10"/>
    </row>
    <row r="706" spans="1:56" ht="15" customHeight="1" x14ac:dyDescent="0.2">
      <c r="A706" s="1"/>
      <c r="B706" s="107" t="s">
        <v>153</v>
      </c>
      <c r="C706" s="107"/>
      <c r="D706" s="107"/>
      <c r="E706" s="107"/>
      <c r="F706" s="107"/>
      <c r="G706" s="107"/>
      <c r="H706" s="107"/>
      <c r="I706" s="107"/>
      <c r="J706" s="107"/>
      <c r="K706" s="107"/>
      <c r="L706" s="107"/>
      <c r="M706" s="107"/>
      <c r="N706" s="107"/>
      <c r="O706" s="107"/>
      <c r="P706" s="107"/>
      <c r="Q706" s="12"/>
      <c r="R706" s="137"/>
      <c r="S706" s="138"/>
      <c r="T706" s="138"/>
      <c r="U706" s="138"/>
      <c r="V706" s="138"/>
      <c r="W706" s="138"/>
      <c r="X706" s="138"/>
      <c r="Y706" s="139"/>
      <c r="Z706" s="97" t="s">
        <v>84</v>
      </c>
      <c r="AA706" s="97"/>
      <c r="AB706" s="10"/>
      <c r="AC706" s="10"/>
      <c r="AD706" s="10"/>
      <c r="AE706" s="10"/>
      <c r="AF706" s="10"/>
      <c r="AG706" s="10"/>
      <c r="AH706" s="10"/>
      <c r="AI706" s="10"/>
      <c r="AJ706" s="10"/>
      <c r="AK706" s="10"/>
      <c r="AL706" s="10"/>
      <c r="AM706" s="10"/>
      <c r="AN706" s="10"/>
      <c r="AO706" s="10"/>
      <c r="AP706" s="10"/>
      <c r="AQ706" s="10"/>
      <c r="AR706" s="10"/>
      <c r="AS706" s="10"/>
      <c r="AT706" s="10"/>
      <c r="AU706" s="10"/>
      <c r="AV706" s="10"/>
      <c r="AW706" s="10"/>
      <c r="AX706" s="10"/>
      <c r="AY706" s="10"/>
      <c r="AZ706" s="10"/>
      <c r="BA706" s="10"/>
      <c r="BB706" s="10"/>
      <c r="BC706" s="10"/>
      <c r="BD706" s="10"/>
    </row>
    <row r="707" spans="1:56" ht="2.25" customHeight="1" x14ac:dyDescent="0.2">
      <c r="A707" s="1"/>
      <c r="B707" s="10"/>
      <c r="C707" s="10"/>
      <c r="D707" s="10"/>
      <c r="E707" s="10"/>
      <c r="F707" s="10"/>
      <c r="G707" s="10"/>
      <c r="H707" s="10"/>
      <c r="I707" s="10"/>
      <c r="J707" s="10"/>
      <c r="K707" s="10"/>
      <c r="L707" s="10"/>
      <c r="M707" s="10"/>
      <c r="N707" s="10"/>
      <c r="O707" s="9"/>
      <c r="P707" s="9"/>
      <c r="Q707" s="9"/>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c r="AR707" s="10"/>
      <c r="AS707" s="10"/>
      <c r="AT707" s="10"/>
      <c r="AU707" s="10"/>
      <c r="AV707" s="10"/>
      <c r="AW707" s="10"/>
      <c r="AX707" s="10"/>
      <c r="AY707" s="10"/>
      <c r="AZ707" s="10"/>
      <c r="BA707" s="10"/>
      <c r="BB707" s="10"/>
      <c r="BC707" s="10"/>
      <c r="BD707" s="10"/>
    </row>
    <row r="708" spans="1:56" ht="15" customHeight="1" x14ac:dyDescent="0.2">
      <c r="A708" s="1"/>
      <c r="B708" s="107" t="s">
        <v>154</v>
      </c>
      <c r="C708" s="107"/>
      <c r="D708" s="107"/>
      <c r="E708" s="107"/>
      <c r="F708" s="107"/>
      <c r="G708" s="107"/>
      <c r="H708" s="107"/>
      <c r="I708" s="107"/>
      <c r="J708" s="107"/>
      <c r="K708" s="107"/>
      <c r="L708" s="107"/>
      <c r="M708" s="107"/>
      <c r="N708" s="107"/>
      <c r="O708" s="107"/>
      <c r="P708" s="107"/>
      <c r="Q708" s="12"/>
      <c r="R708" s="137"/>
      <c r="S708" s="138"/>
      <c r="T708" s="138"/>
      <c r="U708" s="138"/>
      <c r="V708" s="138"/>
      <c r="W708" s="138"/>
      <c r="X708" s="138"/>
      <c r="Y708" s="139"/>
      <c r="Z708" s="97" t="s">
        <v>84</v>
      </c>
      <c r="AA708" s="97"/>
      <c r="AB708" s="10"/>
      <c r="AC708" s="10"/>
      <c r="AD708" s="10"/>
      <c r="AE708" s="10"/>
      <c r="AF708" s="10"/>
      <c r="AG708" s="10"/>
      <c r="AH708" s="10"/>
      <c r="AI708" s="10"/>
      <c r="AJ708" s="10"/>
      <c r="AK708" s="10"/>
      <c r="AL708" s="10"/>
      <c r="AM708" s="10"/>
      <c r="AN708" s="10"/>
      <c r="AO708" s="10"/>
      <c r="AP708" s="10"/>
      <c r="AQ708" s="10"/>
      <c r="AR708" s="10"/>
      <c r="AS708" s="10"/>
      <c r="AT708" s="10"/>
      <c r="AU708" s="10"/>
      <c r="AV708" s="10"/>
      <c r="AW708" s="10"/>
      <c r="AX708" s="10"/>
      <c r="AY708" s="10"/>
      <c r="AZ708" s="10"/>
      <c r="BA708" s="10"/>
      <c r="BB708" s="10"/>
      <c r="BC708" s="10"/>
      <c r="BD708" s="10"/>
    </row>
    <row r="709" spans="1:56" ht="2.25" customHeight="1" x14ac:dyDescent="0.2">
      <c r="A709" s="1"/>
      <c r="B709" s="10"/>
      <c r="C709" s="10"/>
      <c r="D709" s="10"/>
      <c r="E709" s="10"/>
      <c r="F709" s="10"/>
      <c r="G709" s="10"/>
      <c r="H709" s="10"/>
      <c r="I709" s="10"/>
      <c r="J709" s="10"/>
      <c r="K709" s="10"/>
      <c r="L709" s="10"/>
      <c r="M709" s="10"/>
      <c r="N709" s="10"/>
      <c r="O709" s="9"/>
      <c r="P709" s="9"/>
      <c r="Q709" s="9"/>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c r="AR709" s="10"/>
      <c r="AS709" s="10"/>
      <c r="AT709" s="10"/>
      <c r="AU709" s="10"/>
      <c r="AV709" s="10"/>
      <c r="AW709" s="10"/>
      <c r="AX709" s="10"/>
      <c r="AY709" s="10"/>
      <c r="AZ709" s="10"/>
      <c r="BA709" s="10"/>
      <c r="BB709" s="10"/>
      <c r="BC709" s="10"/>
      <c r="BD709" s="10"/>
    </row>
    <row r="710" spans="1:56" ht="15" customHeight="1" x14ac:dyDescent="0.2">
      <c r="A710" s="1"/>
      <c r="B710" s="107" t="s">
        <v>155</v>
      </c>
      <c r="C710" s="107"/>
      <c r="D710" s="107"/>
      <c r="E710" s="107"/>
      <c r="F710" s="107"/>
      <c r="G710" s="107"/>
      <c r="H710" s="107"/>
      <c r="I710" s="107"/>
      <c r="J710" s="107"/>
      <c r="K710" s="107"/>
      <c r="L710" s="107"/>
      <c r="M710" s="107"/>
      <c r="N710" s="107"/>
      <c r="O710" s="107"/>
      <c r="P710" s="107"/>
      <c r="Q710" s="12"/>
      <c r="R710" s="137"/>
      <c r="S710" s="138"/>
      <c r="T710" s="138"/>
      <c r="U710" s="138"/>
      <c r="V710" s="138"/>
      <c r="W710" s="138"/>
      <c r="X710" s="138"/>
      <c r="Y710" s="139"/>
      <c r="Z710" s="97" t="s">
        <v>84</v>
      </c>
      <c r="AA710" s="97"/>
      <c r="AB710" s="10"/>
      <c r="AC710" s="10"/>
      <c r="AD710" s="10"/>
      <c r="AE710" s="10"/>
      <c r="AF710" s="10"/>
      <c r="AG710" s="10"/>
      <c r="AH710" s="10"/>
      <c r="AI710" s="10"/>
      <c r="AJ710" s="10"/>
      <c r="AK710" s="10"/>
      <c r="AL710" s="10"/>
      <c r="AM710" s="10"/>
      <c r="AN710" s="10"/>
      <c r="AO710" s="10"/>
      <c r="AP710" s="10"/>
      <c r="AQ710" s="10"/>
      <c r="AR710" s="10"/>
      <c r="AS710" s="10"/>
      <c r="AT710" s="10"/>
      <c r="AU710" s="10"/>
      <c r="AV710" s="10"/>
      <c r="AW710" s="10"/>
      <c r="AX710" s="10"/>
      <c r="AY710" s="10"/>
      <c r="AZ710" s="10"/>
      <c r="BA710" s="10"/>
      <c r="BB710" s="10"/>
      <c r="BC710" s="10"/>
      <c r="BD710" s="10"/>
    </row>
    <row r="711" spans="1:56" ht="2.25" customHeight="1" x14ac:dyDescent="0.2">
      <c r="A711" s="1"/>
      <c r="B711" s="10"/>
      <c r="C711" s="10"/>
      <c r="D711" s="10"/>
      <c r="E711" s="10"/>
      <c r="F711" s="10"/>
      <c r="G711" s="10"/>
      <c r="H711" s="10"/>
      <c r="I711" s="10"/>
      <c r="J711" s="10"/>
      <c r="K711" s="10"/>
      <c r="L711" s="10"/>
      <c r="M711" s="10"/>
      <c r="N711" s="10"/>
      <c r="O711" s="9"/>
      <c r="P711" s="9"/>
      <c r="Q711" s="9"/>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c r="AR711" s="10"/>
      <c r="AS711" s="10"/>
      <c r="AT711" s="10"/>
      <c r="AU711" s="10"/>
      <c r="AV711" s="10"/>
      <c r="AW711" s="10"/>
      <c r="AX711" s="10"/>
      <c r="AY711" s="10"/>
      <c r="AZ711" s="10"/>
      <c r="BA711" s="10"/>
      <c r="BB711" s="10"/>
      <c r="BC711" s="10"/>
      <c r="BD711" s="10"/>
    </row>
    <row r="712" spans="1:56" ht="15" customHeight="1" x14ac:dyDescent="0.2">
      <c r="A712" s="1"/>
      <c r="B712" s="107" t="s">
        <v>156</v>
      </c>
      <c r="C712" s="107"/>
      <c r="D712" s="107"/>
      <c r="E712" s="107"/>
      <c r="F712" s="107"/>
      <c r="G712" s="107"/>
      <c r="H712" s="107"/>
      <c r="I712" s="107"/>
      <c r="J712" s="107"/>
      <c r="K712" s="107"/>
      <c r="L712" s="107"/>
      <c r="M712" s="107"/>
      <c r="N712" s="107"/>
      <c r="O712" s="107"/>
      <c r="P712" s="107"/>
      <c r="Q712" s="12"/>
      <c r="R712" s="137"/>
      <c r="S712" s="138"/>
      <c r="T712" s="138"/>
      <c r="U712" s="138"/>
      <c r="V712" s="138"/>
      <c r="W712" s="138"/>
      <c r="X712" s="138"/>
      <c r="Y712" s="139"/>
      <c r="Z712" s="97" t="s">
        <v>84</v>
      </c>
      <c r="AA712" s="97"/>
      <c r="AB712" s="10"/>
      <c r="AC712" s="10"/>
      <c r="AD712" s="10"/>
      <c r="AE712" s="10"/>
      <c r="AF712" s="10"/>
      <c r="AG712" s="10"/>
      <c r="AH712" s="10"/>
      <c r="AI712" s="10"/>
      <c r="AJ712" s="10"/>
      <c r="AK712" s="10"/>
      <c r="AL712" s="10"/>
      <c r="AM712" s="10"/>
      <c r="AN712" s="10"/>
      <c r="AO712" s="10"/>
      <c r="AP712" s="10"/>
      <c r="AQ712" s="10"/>
      <c r="AR712" s="10"/>
      <c r="AS712" s="10"/>
      <c r="AT712" s="10"/>
      <c r="AU712" s="10"/>
      <c r="AV712" s="10"/>
      <c r="AW712" s="10"/>
      <c r="AX712" s="10"/>
      <c r="AY712" s="10"/>
      <c r="AZ712" s="10"/>
      <c r="BA712" s="10"/>
      <c r="BB712" s="10"/>
      <c r="BC712" s="10"/>
      <c r="BD712" s="10"/>
    </row>
    <row r="713" spans="1:56" ht="2.25" customHeight="1" x14ac:dyDescent="0.2">
      <c r="A713" s="1"/>
      <c r="B713" s="10"/>
      <c r="C713" s="10"/>
      <c r="D713" s="10"/>
      <c r="E713" s="10"/>
      <c r="F713" s="10"/>
      <c r="G713" s="10"/>
      <c r="H713" s="10"/>
      <c r="I713" s="10"/>
      <c r="J713" s="10"/>
      <c r="K713" s="10"/>
      <c r="L713" s="10"/>
      <c r="M713" s="10"/>
      <c r="N713" s="10"/>
      <c r="O713" s="9"/>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c r="AR713" s="10"/>
      <c r="AS713" s="10"/>
      <c r="AT713" s="10"/>
      <c r="AU713" s="10"/>
      <c r="AV713" s="10"/>
      <c r="AW713" s="10"/>
      <c r="AX713" s="10"/>
      <c r="AY713" s="10"/>
      <c r="AZ713" s="10"/>
      <c r="BA713" s="10"/>
      <c r="BB713" s="10"/>
      <c r="BC713" s="10"/>
      <c r="BD713" s="10"/>
    </row>
    <row r="714" spans="1:56" ht="15" customHeight="1" x14ac:dyDescent="0.2">
      <c r="A714" s="1"/>
      <c r="B714" s="107" t="s">
        <v>103</v>
      </c>
      <c r="C714" s="107"/>
      <c r="D714" s="107"/>
      <c r="E714" s="107"/>
      <c r="F714" s="107"/>
      <c r="G714" s="107"/>
      <c r="H714" s="107"/>
      <c r="I714" s="107"/>
      <c r="J714" s="107"/>
      <c r="K714" s="107"/>
      <c r="L714" s="107"/>
      <c r="M714" s="107"/>
      <c r="N714" s="107"/>
      <c r="O714" s="107"/>
      <c r="P714" s="107"/>
      <c r="Q714" s="10"/>
      <c r="R714" s="134">
        <f>SUM(R683,R685,R687,R692,R695,R697,R699,R704,R706,R708,R710,R712)</f>
        <v>0</v>
      </c>
      <c r="S714" s="135"/>
      <c r="T714" s="135"/>
      <c r="U714" s="135"/>
      <c r="V714" s="135"/>
      <c r="W714" s="135"/>
      <c r="X714" s="135"/>
      <c r="Y714" s="136"/>
      <c r="Z714" s="97" t="s">
        <v>84</v>
      </c>
      <c r="AA714" s="97"/>
      <c r="AB714" s="10"/>
      <c r="AC714" s="10"/>
      <c r="AD714" s="10"/>
      <c r="AE714" s="10"/>
      <c r="AF714" s="10"/>
      <c r="AG714" s="10"/>
      <c r="AH714" s="10"/>
      <c r="AI714" s="10"/>
      <c r="AJ714" s="10"/>
      <c r="AK714" s="10"/>
      <c r="AL714" s="10"/>
      <c r="AM714" s="10"/>
      <c r="AN714" s="10"/>
      <c r="AO714" s="10"/>
      <c r="AP714" s="10"/>
      <c r="AQ714" s="10"/>
      <c r="AR714" s="10"/>
      <c r="AS714" s="10"/>
      <c r="AT714" s="10"/>
      <c r="AU714" s="10"/>
      <c r="AV714" s="10"/>
      <c r="AW714" s="10"/>
      <c r="AX714" s="10"/>
      <c r="AY714" s="10"/>
      <c r="AZ714" s="10"/>
      <c r="BA714" s="10"/>
      <c r="BB714" s="10"/>
      <c r="BC714" s="10"/>
      <c r="BD714" s="10"/>
    </row>
    <row r="715" spans="1:56" ht="15" customHeight="1" x14ac:dyDescent="0.2">
      <c r="A715" s="107"/>
      <c r="B715" s="107"/>
      <c r="C715" s="107"/>
      <c r="D715" s="107"/>
      <c r="E715" s="107"/>
      <c r="F715" s="107"/>
      <c r="G715" s="107"/>
      <c r="H715" s="107"/>
      <c r="I715" s="107"/>
      <c r="J715" s="107"/>
      <c r="K715" s="107"/>
      <c r="L715" s="107"/>
      <c r="M715" s="107"/>
      <c r="N715" s="107"/>
      <c r="O715" s="107"/>
      <c r="P715" s="107"/>
      <c r="Q715" s="107"/>
      <c r="R715" s="107"/>
      <c r="S715" s="107"/>
      <c r="T715" s="107"/>
      <c r="U715" s="107"/>
      <c r="V715" s="107"/>
      <c r="W715" s="107"/>
      <c r="X715" s="107"/>
      <c r="Y715" s="107"/>
      <c r="Z715" s="107"/>
      <c r="AA715" s="107"/>
      <c r="AB715" s="107"/>
      <c r="AC715" s="107"/>
      <c r="AD715" s="107"/>
      <c r="AE715" s="107"/>
      <c r="AF715" s="107"/>
      <c r="AG715" s="107"/>
      <c r="AH715" s="107"/>
      <c r="AI715" s="107"/>
      <c r="AJ715" s="107"/>
      <c r="AK715" s="107"/>
      <c r="AL715" s="107"/>
      <c r="AM715" s="107"/>
      <c r="AN715" s="107"/>
      <c r="AO715" s="107"/>
      <c r="AP715" s="107"/>
      <c r="AQ715" s="10"/>
      <c r="AR715" s="10"/>
      <c r="AS715" s="10"/>
      <c r="AT715" s="10"/>
      <c r="AU715" s="10"/>
      <c r="AV715" s="10"/>
      <c r="AW715" s="10"/>
      <c r="AX715" s="10"/>
      <c r="AY715" s="10"/>
      <c r="AZ715" s="10"/>
      <c r="BA715" s="10"/>
      <c r="BB715" s="10"/>
      <c r="BC715" s="10"/>
      <c r="BD715" s="10"/>
    </row>
    <row r="716" spans="1:56" ht="15" customHeight="1" x14ac:dyDescent="0.2">
      <c r="A716" s="1"/>
      <c r="B716" s="130" t="s">
        <v>157</v>
      </c>
      <c r="C716" s="130"/>
      <c r="D716" s="130"/>
      <c r="E716" s="130"/>
      <c r="F716" s="130"/>
      <c r="G716" s="130"/>
      <c r="H716" s="130"/>
      <c r="I716" s="130"/>
      <c r="J716" s="130"/>
      <c r="K716" s="130"/>
      <c r="L716" s="130"/>
      <c r="M716" s="130"/>
      <c r="N716" s="130"/>
      <c r="O716" s="130"/>
      <c r="P716" s="130"/>
      <c r="Q716" s="130"/>
      <c r="R716" s="130"/>
      <c r="S716" s="130"/>
      <c r="T716" s="130"/>
      <c r="U716" s="130"/>
      <c r="V716" s="130"/>
      <c r="W716" s="130"/>
      <c r="X716" s="130"/>
      <c r="Y716" s="130"/>
      <c r="Z716" s="130"/>
      <c r="AA716" s="130"/>
      <c r="AB716" s="130"/>
      <c r="AC716" s="130"/>
      <c r="AD716" s="130"/>
      <c r="AE716" s="130"/>
      <c r="AF716" s="130"/>
      <c r="AG716" s="130"/>
      <c r="AH716" s="130"/>
      <c r="AI716" s="130"/>
      <c r="AJ716" s="130"/>
      <c r="AK716" s="130"/>
      <c r="AL716" s="130"/>
      <c r="AM716" s="130"/>
      <c r="AN716" s="130"/>
      <c r="AO716" s="130"/>
      <c r="AP716" s="131"/>
      <c r="AQ716" s="10"/>
      <c r="AR716" s="10"/>
      <c r="AS716" s="10"/>
      <c r="AT716" s="10"/>
      <c r="AU716" s="10"/>
      <c r="AV716" s="10"/>
      <c r="AW716" s="10"/>
      <c r="AX716" s="10"/>
      <c r="AY716" s="10"/>
      <c r="AZ716" s="10"/>
      <c r="BA716" s="10"/>
      <c r="BB716" s="10"/>
      <c r="BC716" s="10"/>
      <c r="BD716" s="10"/>
    </row>
    <row r="717" spans="1:56" ht="15" customHeight="1" x14ac:dyDescent="0.2">
      <c r="A717" s="1"/>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c r="AR717" s="10"/>
      <c r="AS717" s="10"/>
      <c r="AT717" s="10"/>
      <c r="AU717" s="10"/>
      <c r="AV717" s="10"/>
      <c r="AW717" s="10"/>
      <c r="AX717" s="10"/>
      <c r="AY717" s="10"/>
      <c r="AZ717" s="10"/>
      <c r="BA717" s="10"/>
      <c r="BB717" s="10"/>
      <c r="BC717" s="10"/>
      <c r="BD717" s="10"/>
    </row>
    <row r="718" spans="1:56" ht="15" customHeight="1" x14ac:dyDescent="0.2">
      <c r="A718" s="1">
        <v>61</v>
      </c>
      <c r="B718" s="132" t="s">
        <v>158</v>
      </c>
      <c r="C718" s="132"/>
      <c r="D718" s="132"/>
      <c r="E718" s="132"/>
      <c r="F718" s="132"/>
      <c r="G718" s="132"/>
      <c r="H718" s="132"/>
      <c r="I718" s="132"/>
      <c r="J718" s="132"/>
      <c r="K718" s="132"/>
      <c r="L718" s="132"/>
      <c r="M718" s="132"/>
      <c r="N718" s="132"/>
      <c r="O718" s="132"/>
      <c r="P718" s="132"/>
      <c r="Q718" s="132"/>
      <c r="R718" s="132"/>
      <c r="S718" s="132"/>
      <c r="T718" s="132"/>
      <c r="U718" s="132"/>
      <c r="V718" s="132"/>
      <c r="W718" s="132"/>
      <c r="X718" s="132"/>
      <c r="Y718" s="132"/>
      <c r="Z718" s="132"/>
      <c r="AA718" s="132"/>
      <c r="AB718" s="132"/>
      <c r="AC718" s="132"/>
      <c r="AD718" s="132"/>
      <c r="AE718" s="132"/>
      <c r="AF718" s="132"/>
      <c r="AG718" s="132"/>
      <c r="AH718" s="132"/>
      <c r="AI718" s="132"/>
      <c r="AJ718" s="132"/>
      <c r="AK718" s="132"/>
      <c r="AL718" s="132"/>
      <c r="AM718" s="132"/>
      <c r="AN718" s="132"/>
      <c r="AO718" s="132"/>
      <c r="AP718" s="132"/>
      <c r="AQ718" s="10"/>
      <c r="AR718" s="10"/>
      <c r="AS718" s="10"/>
      <c r="AT718" s="10"/>
      <c r="AU718" s="10"/>
      <c r="AV718" s="10"/>
      <c r="AW718" s="10"/>
      <c r="AX718" s="10"/>
      <c r="AY718" s="10"/>
      <c r="AZ718" s="10"/>
      <c r="BA718" s="10"/>
      <c r="BB718" s="10"/>
      <c r="BC718" s="10"/>
      <c r="BD718" s="10"/>
    </row>
    <row r="719" spans="1:56" ht="15" customHeight="1" x14ac:dyDescent="0.2">
      <c r="A719" s="1"/>
      <c r="B719" s="132"/>
      <c r="C719" s="132"/>
      <c r="D719" s="132"/>
      <c r="E719" s="132"/>
      <c r="F719" s="132"/>
      <c r="G719" s="132"/>
      <c r="H719" s="132"/>
      <c r="I719" s="132"/>
      <c r="J719" s="132"/>
      <c r="K719" s="132"/>
      <c r="L719" s="132"/>
      <c r="M719" s="132"/>
      <c r="N719" s="132"/>
      <c r="O719" s="132"/>
      <c r="P719" s="132"/>
      <c r="Q719" s="132"/>
      <c r="R719" s="132"/>
      <c r="S719" s="132"/>
      <c r="T719" s="132"/>
      <c r="U719" s="132"/>
      <c r="V719" s="132"/>
      <c r="W719" s="132"/>
      <c r="X719" s="132"/>
      <c r="Y719" s="132"/>
      <c r="Z719" s="132"/>
      <c r="AA719" s="132"/>
      <c r="AB719" s="132"/>
      <c r="AC719" s="132"/>
      <c r="AD719" s="132"/>
      <c r="AE719" s="132"/>
      <c r="AF719" s="132"/>
      <c r="AG719" s="132"/>
      <c r="AH719" s="132"/>
      <c r="AI719" s="132"/>
      <c r="AJ719" s="132"/>
      <c r="AK719" s="132"/>
      <c r="AL719" s="132"/>
      <c r="AM719" s="132"/>
      <c r="AN719" s="132"/>
      <c r="AO719" s="132"/>
      <c r="AP719" s="132"/>
      <c r="AQ719" s="10"/>
      <c r="AR719" s="10"/>
      <c r="AS719" s="10"/>
      <c r="AT719" s="10"/>
      <c r="AU719" s="10"/>
      <c r="AV719" s="10"/>
      <c r="AW719" s="10"/>
      <c r="AX719" s="10"/>
      <c r="AY719" s="10"/>
      <c r="AZ719" s="10"/>
      <c r="BA719" s="10"/>
      <c r="BB719" s="10"/>
      <c r="BC719" s="10"/>
      <c r="BD719" s="10"/>
    </row>
    <row r="720" spans="1:56" ht="2.25" customHeight="1" x14ac:dyDescent="0.2">
      <c r="A720" s="1"/>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c r="AR720" s="10"/>
      <c r="AS720" s="10"/>
      <c r="AT720" s="10"/>
      <c r="AU720" s="10"/>
      <c r="AV720" s="10"/>
      <c r="AW720" s="10"/>
      <c r="AX720" s="10"/>
      <c r="AY720" s="10"/>
      <c r="AZ720" s="10"/>
      <c r="BA720" s="10"/>
      <c r="BB720" s="10"/>
      <c r="BC720" s="10"/>
      <c r="BD720" s="10"/>
    </row>
    <row r="721" spans="1:56" ht="15" customHeight="1" x14ac:dyDescent="0.2">
      <c r="A721" s="1"/>
      <c r="B721" s="10"/>
      <c r="C721" s="10"/>
      <c r="D721" s="10"/>
      <c r="E721" s="10"/>
      <c r="F721" s="10"/>
      <c r="G721" s="10"/>
      <c r="H721" s="10"/>
      <c r="I721" s="10"/>
      <c r="J721" s="10"/>
      <c r="K721" s="10"/>
      <c r="L721" s="10"/>
      <c r="M721" s="10"/>
      <c r="N721" s="10"/>
      <c r="O721" s="10"/>
      <c r="P721" s="133" t="s">
        <v>159</v>
      </c>
      <c r="Q721" s="133"/>
      <c r="R721" s="133"/>
      <c r="S721" s="133"/>
      <c r="T721" s="133"/>
      <c r="U721" s="133"/>
      <c r="V721" s="10"/>
      <c r="W721" s="133" t="s">
        <v>160</v>
      </c>
      <c r="X721" s="133"/>
      <c r="Y721" s="133"/>
      <c r="Z721" s="133"/>
      <c r="AA721" s="133"/>
      <c r="AB721" s="133"/>
      <c r="AC721" s="10"/>
      <c r="AD721" s="133" t="s">
        <v>161</v>
      </c>
      <c r="AE721" s="133"/>
      <c r="AF721" s="133"/>
      <c r="AG721" s="133"/>
      <c r="AH721" s="133"/>
      <c r="AI721" s="133"/>
      <c r="AJ721" s="10"/>
      <c r="AK721" s="133" t="s">
        <v>162</v>
      </c>
      <c r="AL721" s="133"/>
      <c r="AM721" s="133"/>
      <c r="AN721" s="133"/>
      <c r="AO721" s="133"/>
      <c r="AP721" s="133"/>
      <c r="AQ721" s="10"/>
      <c r="AR721" s="10"/>
      <c r="AS721" s="10"/>
      <c r="AT721" s="10"/>
      <c r="AU721" s="10"/>
      <c r="AV721" s="10"/>
      <c r="AW721" s="10"/>
      <c r="AX721" s="10"/>
      <c r="AY721" s="10"/>
      <c r="AZ721" s="10"/>
      <c r="BA721" s="10"/>
      <c r="BB721" s="10"/>
      <c r="BC721" s="10"/>
      <c r="BD721" s="10"/>
    </row>
    <row r="722" spans="1:56" ht="15" customHeight="1" x14ac:dyDescent="0.2">
      <c r="A722" s="1"/>
      <c r="B722" s="10"/>
      <c r="C722" s="10"/>
      <c r="D722" s="10"/>
      <c r="E722" s="10"/>
      <c r="F722" s="10"/>
      <c r="G722" s="10"/>
      <c r="H722" s="10"/>
      <c r="I722" s="10"/>
      <c r="J722" s="10"/>
      <c r="K722" s="10"/>
      <c r="L722" s="10"/>
      <c r="M722" s="10"/>
      <c r="N722" s="10"/>
      <c r="O722" s="10"/>
      <c r="P722" s="133"/>
      <c r="Q722" s="133"/>
      <c r="R722" s="133"/>
      <c r="S722" s="133"/>
      <c r="T722" s="133"/>
      <c r="U722" s="133"/>
      <c r="V722" s="10"/>
      <c r="W722" s="133"/>
      <c r="X722" s="133"/>
      <c r="Y722" s="133"/>
      <c r="Z722" s="133"/>
      <c r="AA722" s="133"/>
      <c r="AB722" s="133"/>
      <c r="AC722" s="10"/>
      <c r="AD722" s="133"/>
      <c r="AE722" s="133"/>
      <c r="AF722" s="133"/>
      <c r="AG722" s="133"/>
      <c r="AH722" s="133"/>
      <c r="AI722" s="133"/>
      <c r="AJ722" s="10"/>
      <c r="AK722" s="133"/>
      <c r="AL722" s="133"/>
      <c r="AM722" s="133"/>
      <c r="AN722" s="133"/>
      <c r="AO722" s="133"/>
      <c r="AP722" s="133"/>
      <c r="AQ722" s="10"/>
      <c r="AR722" s="10"/>
      <c r="AS722" s="10"/>
      <c r="AT722" s="10"/>
      <c r="AU722" s="10"/>
      <c r="AV722" s="10"/>
      <c r="AW722" s="10"/>
      <c r="AX722" s="10"/>
      <c r="AY722" s="10"/>
      <c r="AZ722" s="10"/>
      <c r="BA722" s="10"/>
      <c r="BB722" s="10"/>
      <c r="BC722" s="10"/>
      <c r="BD722" s="10"/>
    </row>
    <row r="723" spans="1:56" ht="15" customHeight="1" x14ac:dyDescent="0.2">
      <c r="A723" s="1"/>
      <c r="B723" s="10"/>
      <c r="C723" s="10"/>
      <c r="D723" s="10"/>
      <c r="E723" s="10"/>
      <c r="F723" s="10"/>
      <c r="G723" s="10"/>
      <c r="H723" s="10"/>
      <c r="I723" s="10"/>
      <c r="J723" s="10"/>
      <c r="K723" s="10"/>
      <c r="L723" s="10"/>
      <c r="M723" s="10"/>
      <c r="N723" s="10"/>
      <c r="O723" s="10"/>
      <c r="P723" s="133"/>
      <c r="Q723" s="133"/>
      <c r="R723" s="133"/>
      <c r="S723" s="133"/>
      <c r="T723" s="133"/>
      <c r="U723" s="133"/>
      <c r="V723" s="10"/>
      <c r="W723" s="133"/>
      <c r="X723" s="133"/>
      <c r="Y723" s="133"/>
      <c r="Z723" s="133"/>
      <c r="AA723" s="133"/>
      <c r="AB723" s="133"/>
      <c r="AC723" s="10"/>
      <c r="AD723" s="133"/>
      <c r="AE723" s="133"/>
      <c r="AF723" s="133"/>
      <c r="AG723" s="133"/>
      <c r="AH723" s="133"/>
      <c r="AI723" s="133"/>
      <c r="AJ723" s="10"/>
      <c r="AK723" s="133"/>
      <c r="AL723" s="133"/>
      <c r="AM723" s="133"/>
      <c r="AN723" s="133"/>
      <c r="AO723" s="133"/>
      <c r="AP723" s="133"/>
      <c r="AQ723" s="10"/>
      <c r="AR723" s="10"/>
      <c r="AS723" s="10"/>
      <c r="AT723" s="10"/>
      <c r="AU723" s="10"/>
      <c r="AV723" s="10"/>
      <c r="AW723" s="10"/>
      <c r="AX723" s="10"/>
      <c r="AY723" s="10"/>
      <c r="AZ723" s="10"/>
      <c r="BA723" s="10"/>
      <c r="BB723" s="10"/>
      <c r="BC723" s="10"/>
      <c r="BD723" s="10"/>
    </row>
    <row r="724" spans="1:56" ht="15" customHeight="1" x14ac:dyDescent="0.2">
      <c r="A724" s="1"/>
      <c r="B724" s="10"/>
      <c r="C724" s="10"/>
      <c r="D724" s="10"/>
      <c r="E724" s="10"/>
      <c r="F724" s="10"/>
      <c r="G724" s="10"/>
      <c r="H724" s="10"/>
      <c r="I724" s="10"/>
      <c r="J724" s="10"/>
      <c r="K724" s="10"/>
      <c r="L724" s="10"/>
      <c r="M724" s="10"/>
      <c r="N724" s="10"/>
      <c r="O724" s="10"/>
      <c r="P724" s="133"/>
      <c r="Q724" s="133"/>
      <c r="R724" s="133"/>
      <c r="S724" s="133"/>
      <c r="T724" s="133"/>
      <c r="U724" s="133"/>
      <c r="V724" s="10"/>
      <c r="W724" s="133"/>
      <c r="X724" s="133"/>
      <c r="Y724" s="133"/>
      <c r="Z724" s="133"/>
      <c r="AA724" s="133"/>
      <c r="AB724" s="133"/>
      <c r="AC724" s="10"/>
      <c r="AD724" s="133"/>
      <c r="AE724" s="133"/>
      <c r="AF724" s="133"/>
      <c r="AG724" s="133"/>
      <c r="AH724" s="133"/>
      <c r="AI724" s="133"/>
      <c r="AJ724" s="10"/>
      <c r="AK724" s="133"/>
      <c r="AL724" s="133"/>
      <c r="AM724" s="133"/>
      <c r="AN724" s="133"/>
      <c r="AO724" s="133"/>
      <c r="AP724" s="133"/>
      <c r="AQ724" s="10"/>
      <c r="AR724" s="10"/>
      <c r="AS724" s="10"/>
      <c r="AT724" s="10"/>
      <c r="AU724" s="10"/>
      <c r="AV724" s="10"/>
      <c r="AW724" s="10"/>
      <c r="AX724" s="10"/>
      <c r="AY724" s="10"/>
      <c r="AZ724" s="10"/>
      <c r="BA724" s="10"/>
      <c r="BB724" s="10"/>
      <c r="BC724" s="10"/>
      <c r="BD724" s="10"/>
    </row>
    <row r="725" spans="1:56" ht="15" customHeight="1" x14ac:dyDescent="0.2">
      <c r="A725" s="1"/>
      <c r="B725" s="10"/>
      <c r="C725" s="10"/>
      <c r="D725" s="10"/>
      <c r="E725" s="10"/>
      <c r="F725" s="10"/>
      <c r="G725" s="10"/>
      <c r="H725" s="10"/>
      <c r="I725" s="10"/>
      <c r="J725" s="10"/>
      <c r="K725" s="10"/>
      <c r="L725" s="10"/>
      <c r="M725" s="10"/>
      <c r="N725" s="10"/>
      <c r="O725" s="10"/>
      <c r="P725" s="133"/>
      <c r="Q725" s="133"/>
      <c r="R725" s="133"/>
      <c r="S725" s="133"/>
      <c r="T725" s="133"/>
      <c r="U725" s="133"/>
      <c r="V725" s="10"/>
      <c r="W725" s="133"/>
      <c r="X725" s="133"/>
      <c r="Y725" s="133"/>
      <c r="Z725" s="133"/>
      <c r="AA725" s="133"/>
      <c r="AB725" s="133"/>
      <c r="AC725" s="10"/>
      <c r="AD725" s="133"/>
      <c r="AE725" s="133"/>
      <c r="AF725" s="133"/>
      <c r="AG725" s="133"/>
      <c r="AH725" s="133"/>
      <c r="AI725" s="133"/>
      <c r="AJ725" s="10"/>
      <c r="AK725" s="133"/>
      <c r="AL725" s="133"/>
      <c r="AM725" s="133"/>
      <c r="AN725" s="133"/>
      <c r="AO725" s="133"/>
      <c r="AP725" s="133"/>
      <c r="AQ725" s="10"/>
      <c r="AR725" s="10"/>
      <c r="AS725" s="10"/>
      <c r="AT725" s="10"/>
      <c r="AU725" s="10"/>
      <c r="AV725" s="10"/>
      <c r="AW725" s="10"/>
      <c r="AX725" s="10"/>
      <c r="AY725" s="10"/>
      <c r="AZ725" s="10"/>
      <c r="BA725" s="10"/>
      <c r="BB725" s="10"/>
      <c r="BC725" s="10"/>
      <c r="BD725" s="10"/>
    </row>
    <row r="726" spans="1:56" ht="2.25" customHeight="1" x14ac:dyDescent="0.2">
      <c r="A726" s="1"/>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c r="AR726" s="10"/>
      <c r="AS726" s="10"/>
      <c r="AT726" s="10"/>
      <c r="AU726" s="10"/>
      <c r="AV726" s="10"/>
      <c r="AW726" s="10"/>
      <c r="AX726" s="10"/>
      <c r="AY726" s="10"/>
      <c r="AZ726" s="10"/>
      <c r="BA726" s="10"/>
      <c r="BB726" s="10"/>
      <c r="BC726" s="10"/>
      <c r="BD726" s="10"/>
    </row>
    <row r="727" spans="1:56" ht="15" customHeight="1" x14ac:dyDescent="0.2">
      <c r="A727" s="1"/>
      <c r="B727" s="107" t="s">
        <v>133</v>
      </c>
      <c r="C727" s="107"/>
      <c r="D727" s="107"/>
      <c r="E727" s="107"/>
      <c r="F727" s="107"/>
      <c r="G727" s="107"/>
      <c r="H727" s="107"/>
      <c r="I727" s="107"/>
      <c r="J727" s="107"/>
      <c r="K727" s="107"/>
      <c r="L727" s="107"/>
      <c r="M727" s="107"/>
      <c r="N727" s="107"/>
      <c r="O727" s="10"/>
      <c r="P727" s="126">
        <f>AK560</f>
        <v>0</v>
      </c>
      <c r="Q727" s="127"/>
      <c r="R727" s="127"/>
      <c r="S727" s="128"/>
      <c r="T727" s="97" t="s">
        <v>102</v>
      </c>
      <c r="U727" s="97"/>
      <c r="V727" s="10"/>
      <c r="W727" s="126">
        <f>Q622</f>
        <v>0</v>
      </c>
      <c r="X727" s="127"/>
      <c r="Y727" s="127"/>
      <c r="Z727" s="128"/>
      <c r="AA727" s="97" t="s">
        <v>102</v>
      </c>
      <c r="AB727" s="97"/>
      <c r="AC727" s="10"/>
      <c r="AD727" s="126">
        <f>SUM(P727,W727)</f>
        <v>0</v>
      </c>
      <c r="AE727" s="127"/>
      <c r="AF727" s="127"/>
      <c r="AG727" s="128"/>
      <c r="AH727" s="97" t="s">
        <v>102</v>
      </c>
      <c r="AI727" s="97"/>
      <c r="AJ727" s="10"/>
      <c r="AK727" s="126">
        <f>Q493</f>
        <v>11195.918750000001</v>
      </c>
      <c r="AL727" s="127"/>
      <c r="AM727" s="127"/>
      <c r="AN727" s="128"/>
      <c r="AO727" s="97" t="s">
        <v>102</v>
      </c>
      <c r="AP727" s="97"/>
      <c r="AQ727" s="10"/>
      <c r="AR727" s="10"/>
      <c r="AS727" s="10"/>
      <c r="AT727" s="10"/>
      <c r="AU727" s="10"/>
      <c r="AV727" s="10"/>
      <c r="AW727" s="10"/>
      <c r="AX727" s="10"/>
      <c r="AY727" s="10"/>
      <c r="AZ727" s="10"/>
      <c r="BA727" s="10"/>
      <c r="BB727" s="10"/>
      <c r="BC727" s="10"/>
      <c r="BD727" s="10"/>
    </row>
    <row r="728" spans="1:56" ht="2.25" customHeight="1" x14ac:dyDescent="0.2">
      <c r="A728" s="1"/>
      <c r="B728" s="9"/>
      <c r="C728" s="9"/>
      <c r="D728" s="9"/>
      <c r="E728" s="9"/>
      <c r="F728" s="9"/>
      <c r="G728" s="9"/>
      <c r="H728" s="9"/>
      <c r="I728" s="9"/>
      <c r="J728" s="9"/>
      <c r="K728" s="9"/>
      <c r="L728" s="9"/>
      <c r="M728" s="9"/>
      <c r="N728" s="9"/>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c r="AR728" s="10"/>
      <c r="AS728" s="10"/>
      <c r="AT728" s="10"/>
      <c r="AU728" s="10"/>
      <c r="AV728" s="10"/>
      <c r="AW728" s="10"/>
      <c r="AX728" s="10"/>
      <c r="AY728" s="10"/>
      <c r="AZ728" s="10"/>
      <c r="BA728" s="10"/>
      <c r="BB728" s="10"/>
      <c r="BC728" s="10"/>
      <c r="BD728" s="10"/>
    </row>
    <row r="729" spans="1:56" ht="15" customHeight="1" x14ac:dyDescent="0.2">
      <c r="A729" s="1"/>
      <c r="B729" s="107" t="s">
        <v>134</v>
      </c>
      <c r="C729" s="107"/>
      <c r="D729" s="107"/>
      <c r="E729" s="107"/>
      <c r="F729" s="107"/>
      <c r="G729" s="107"/>
      <c r="H729" s="107"/>
      <c r="I729" s="107"/>
      <c r="J729" s="107"/>
      <c r="K729" s="107"/>
      <c r="L729" s="107"/>
      <c r="M729" s="107"/>
      <c r="N729" s="107"/>
      <c r="O729" s="10"/>
      <c r="P729" s="126">
        <f>AK585</f>
        <v>0</v>
      </c>
      <c r="Q729" s="127"/>
      <c r="R729" s="127"/>
      <c r="S729" s="128"/>
      <c r="T729" s="97" t="s">
        <v>102</v>
      </c>
      <c r="U729" s="97"/>
      <c r="V729" s="10"/>
      <c r="W729" s="126">
        <f>Q624</f>
        <v>0</v>
      </c>
      <c r="X729" s="127"/>
      <c r="Y729" s="127"/>
      <c r="Z729" s="128"/>
      <c r="AA729" s="97" t="s">
        <v>102</v>
      </c>
      <c r="AB729" s="97"/>
      <c r="AC729" s="10"/>
      <c r="AD729" s="126">
        <f>SUM(P729,W729)</f>
        <v>0</v>
      </c>
      <c r="AE729" s="127"/>
      <c r="AF729" s="127"/>
      <c r="AG729" s="128"/>
      <c r="AH729" s="97" t="s">
        <v>102</v>
      </c>
      <c r="AI729" s="97"/>
      <c r="AJ729" s="10"/>
      <c r="AK729" s="126">
        <f>B497</f>
        <v>0</v>
      </c>
      <c r="AL729" s="127"/>
      <c r="AM729" s="127"/>
      <c r="AN729" s="128"/>
      <c r="AO729" s="97" t="s">
        <v>102</v>
      </c>
      <c r="AP729" s="97"/>
      <c r="AQ729" s="10"/>
      <c r="AR729" s="10"/>
      <c r="AS729" s="10"/>
      <c r="AT729" s="10"/>
      <c r="AU729" s="10"/>
      <c r="AV729" s="10"/>
      <c r="AW729" s="10"/>
      <c r="AX729" s="10"/>
      <c r="AY729" s="10"/>
      <c r="AZ729" s="10"/>
      <c r="BA729" s="10"/>
      <c r="BB729" s="10"/>
      <c r="BC729" s="10"/>
      <c r="BD729" s="10"/>
    </row>
    <row r="730" spans="1:56" ht="2.25" customHeight="1" x14ac:dyDescent="0.2">
      <c r="A730" s="1"/>
      <c r="B730" s="9"/>
      <c r="C730" s="9"/>
      <c r="D730" s="9"/>
      <c r="E730" s="9"/>
      <c r="F730" s="9"/>
      <c r="G730" s="9"/>
      <c r="H730" s="9"/>
      <c r="I730" s="9"/>
      <c r="J730" s="9"/>
      <c r="K730" s="9"/>
      <c r="L730" s="9"/>
      <c r="M730" s="9"/>
      <c r="N730" s="9"/>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c r="AR730" s="10"/>
      <c r="AS730" s="10"/>
      <c r="AT730" s="10"/>
      <c r="AU730" s="10"/>
      <c r="AV730" s="10"/>
      <c r="AW730" s="10"/>
      <c r="AX730" s="10"/>
      <c r="AY730" s="10"/>
      <c r="AZ730" s="10"/>
      <c r="BA730" s="10"/>
      <c r="BB730" s="10"/>
      <c r="BC730" s="10"/>
      <c r="BD730" s="10"/>
    </row>
    <row r="731" spans="1:56" ht="15" customHeight="1" x14ac:dyDescent="0.2">
      <c r="A731" s="1"/>
      <c r="B731" s="107" t="s">
        <v>135</v>
      </c>
      <c r="C731" s="107"/>
      <c r="D731" s="107"/>
      <c r="E731" s="107"/>
      <c r="F731" s="107"/>
      <c r="G731" s="107"/>
      <c r="H731" s="107"/>
      <c r="I731" s="107"/>
      <c r="J731" s="107"/>
      <c r="K731" s="107"/>
      <c r="L731" s="107"/>
      <c r="M731" s="107"/>
      <c r="N731" s="107"/>
      <c r="O731" s="10"/>
      <c r="P731" s="126">
        <f>SUM(Q589,Q591,Q593,Q595,Q597,Q599,Q601,Q603)</f>
        <v>0</v>
      </c>
      <c r="Q731" s="127"/>
      <c r="R731" s="127"/>
      <c r="S731" s="128"/>
      <c r="T731" s="97" t="s">
        <v>102</v>
      </c>
      <c r="U731" s="97"/>
      <c r="V731" s="10"/>
      <c r="W731" s="126">
        <f>Q626</f>
        <v>0</v>
      </c>
      <c r="X731" s="127"/>
      <c r="Y731" s="127"/>
      <c r="Z731" s="128"/>
      <c r="AA731" s="97" t="s">
        <v>102</v>
      </c>
      <c r="AB731" s="97"/>
      <c r="AC731" s="10"/>
      <c r="AD731" s="126">
        <f>SUM(P731,W731)</f>
        <v>0</v>
      </c>
      <c r="AE731" s="127"/>
      <c r="AF731" s="127"/>
      <c r="AG731" s="128"/>
      <c r="AH731" s="97" t="s">
        <v>102</v>
      </c>
      <c r="AI731" s="97"/>
      <c r="AJ731" s="10"/>
      <c r="AK731" s="129"/>
      <c r="AL731" s="129"/>
      <c r="AM731" s="129"/>
      <c r="AN731" s="129"/>
      <c r="AO731" s="129"/>
      <c r="AP731" s="129"/>
      <c r="AQ731" s="10"/>
      <c r="AR731" s="10"/>
      <c r="AS731" s="10"/>
      <c r="AT731" s="10"/>
      <c r="AU731" s="10"/>
      <c r="AV731" s="10"/>
      <c r="AW731" s="10"/>
      <c r="AX731" s="10"/>
      <c r="AY731" s="10"/>
      <c r="AZ731" s="10"/>
      <c r="BA731" s="10"/>
      <c r="BB731" s="10"/>
      <c r="BC731" s="10"/>
      <c r="BD731" s="10"/>
    </row>
    <row r="732" spans="1:56" ht="2.25" customHeight="1" x14ac:dyDescent="0.2">
      <c r="A732" s="1"/>
      <c r="B732" s="9"/>
      <c r="C732" s="9"/>
      <c r="D732" s="9"/>
      <c r="E732" s="9"/>
      <c r="F732" s="9"/>
      <c r="G732" s="9"/>
      <c r="H732" s="9"/>
      <c r="I732" s="9"/>
      <c r="J732" s="9"/>
      <c r="K732" s="9"/>
      <c r="L732" s="9"/>
      <c r="M732" s="9"/>
      <c r="N732" s="9"/>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c r="AR732" s="10"/>
      <c r="AS732" s="10"/>
      <c r="AT732" s="10"/>
      <c r="AU732" s="10"/>
      <c r="AV732" s="10"/>
      <c r="AW732" s="10"/>
      <c r="AX732" s="10"/>
      <c r="AY732" s="10"/>
      <c r="AZ732" s="10"/>
      <c r="BA732" s="10"/>
      <c r="BB732" s="10"/>
      <c r="BC732" s="10"/>
      <c r="BD732" s="10"/>
    </row>
    <row r="733" spans="1:56" ht="15" customHeight="1" x14ac:dyDescent="0.2">
      <c r="A733" s="1"/>
      <c r="B733" s="107" t="s">
        <v>111</v>
      </c>
      <c r="C733" s="107"/>
      <c r="D733" s="107"/>
      <c r="E733" s="107"/>
      <c r="F733" s="107"/>
      <c r="G733" s="107"/>
      <c r="H733" s="107"/>
      <c r="I733" s="107"/>
      <c r="J733" s="107"/>
      <c r="K733" s="107"/>
      <c r="L733" s="107"/>
      <c r="M733" s="107"/>
      <c r="N733" s="107"/>
      <c r="O733" s="10"/>
      <c r="P733" s="126">
        <f>Q607</f>
        <v>0</v>
      </c>
      <c r="Q733" s="127"/>
      <c r="R733" s="127"/>
      <c r="S733" s="128"/>
      <c r="T733" s="97" t="s">
        <v>102</v>
      </c>
      <c r="U733" s="97"/>
      <c r="V733" s="10"/>
      <c r="W733" s="126">
        <f>Q633</f>
        <v>0</v>
      </c>
      <c r="X733" s="127"/>
      <c r="Y733" s="127"/>
      <c r="Z733" s="128"/>
      <c r="AA733" s="97" t="s">
        <v>102</v>
      </c>
      <c r="AB733" s="97"/>
      <c r="AC733" s="10"/>
      <c r="AD733" s="126">
        <f>SUM(P733,W733)</f>
        <v>0</v>
      </c>
      <c r="AE733" s="127"/>
      <c r="AF733" s="127"/>
      <c r="AG733" s="128"/>
      <c r="AH733" s="97" t="s">
        <v>102</v>
      </c>
      <c r="AI733" s="97"/>
      <c r="AJ733" s="10"/>
      <c r="AK733" s="126">
        <f>Q503</f>
        <v>619.20000000000005</v>
      </c>
      <c r="AL733" s="127"/>
      <c r="AM733" s="127"/>
      <c r="AN733" s="128"/>
      <c r="AO733" s="97" t="s">
        <v>102</v>
      </c>
      <c r="AP733" s="97"/>
      <c r="AQ733" s="10"/>
      <c r="AR733" s="10"/>
      <c r="AS733" s="10"/>
      <c r="AT733" s="10"/>
      <c r="AU733" s="10"/>
      <c r="AV733" s="10"/>
      <c r="AW733" s="10"/>
      <c r="AX733" s="10"/>
      <c r="AY733" s="10"/>
      <c r="AZ733" s="10"/>
      <c r="BA733" s="10"/>
      <c r="BB733" s="10"/>
      <c r="BC733" s="10"/>
      <c r="BD733" s="10"/>
    </row>
    <row r="734" spans="1:56" ht="2.25" customHeight="1" x14ac:dyDescent="0.2">
      <c r="A734" s="1"/>
      <c r="B734" s="9"/>
      <c r="C734" s="9"/>
      <c r="D734" s="9"/>
      <c r="E734" s="9"/>
      <c r="F734" s="9"/>
      <c r="G734" s="9"/>
      <c r="H734" s="9"/>
      <c r="I734" s="9"/>
      <c r="J734" s="9"/>
      <c r="K734" s="9"/>
      <c r="L734" s="9"/>
      <c r="M734" s="9"/>
      <c r="N734" s="9"/>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c r="AR734" s="10"/>
      <c r="AS734" s="10"/>
      <c r="AT734" s="10"/>
      <c r="AU734" s="10"/>
      <c r="AV734" s="10"/>
      <c r="AW734" s="10"/>
      <c r="AX734" s="10"/>
      <c r="AY734" s="10"/>
      <c r="AZ734" s="10"/>
      <c r="BA734" s="10"/>
      <c r="BB734" s="10"/>
      <c r="BC734" s="10"/>
      <c r="BD734" s="10"/>
    </row>
    <row r="735" spans="1:56" ht="15" customHeight="1" x14ac:dyDescent="0.2">
      <c r="A735" s="1"/>
      <c r="B735" s="107" t="s">
        <v>110</v>
      </c>
      <c r="C735" s="107"/>
      <c r="D735" s="107"/>
      <c r="E735" s="107"/>
      <c r="F735" s="107"/>
      <c r="G735" s="107"/>
      <c r="H735" s="107"/>
      <c r="I735" s="107"/>
      <c r="J735" s="107"/>
      <c r="K735" s="107"/>
      <c r="L735" s="107"/>
      <c r="M735" s="107"/>
      <c r="N735" s="107"/>
      <c r="O735" s="10"/>
      <c r="P735" s="126">
        <f>Q611</f>
        <v>0</v>
      </c>
      <c r="Q735" s="127"/>
      <c r="R735" s="127"/>
      <c r="S735" s="128"/>
      <c r="T735" s="97" t="s">
        <v>102</v>
      </c>
      <c r="U735" s="97"/>
      <c r="V735" s="10"/>
      <c r="W735" s="126">
        <f>SUM(W733,Q635)</f>
        <v>0</v>
      </c>
      <c r="X735" s="127"/>
      <c r="Y735" s="127"/>
      <c r="Z735" s="128"/>
      <c r="AA735" s="97" t="s">
        <v>102</v>
      </c>
      <c r="AB735" s="97"/>
      <c r="AC735" s="10"/>
      <c r="AD735" s="126">
        <f>SUM(P735,W735)</f>
        <v>0</v>
      </c>
      <c r="AE735" s="127"/>
      <c r="AF735" s="127"/>
      <c r="AG735" s="128"/>
      <c r="AH735" s="97" t="s">
        <v>102</v>
      </c>
      <c r="AI735" s="97"/>
      <c r="AJ735" s="10"/>
      <c r="AK735" s="126">
        <f>Q501</f>
        <v>3440</v>
      </c>
      <c r="AL735" s="127"/>
      <c r="AM735" s="127"/>
      <c r="AN735" s="128"/>
      <c r="AO735" s="97" t="s">
        <v>102</v>
      </c>
      <c r="AP735" s="97"/>
      <c r="AQ735" s="10"/>
      <c r="AR735" s="10"/>
      <c r="AS735" s="10"/>
      <c r="AT735" s="10"/>
      <c r="AU735" s="10"/>
      <c r="AV735" s="10"/>
      <c r="AW735" s="10"/>
      <c r="AX735" s="10"/>
      <c r="AY735" s="10"/>
      <c r="AZ735" s="10"/>
      <c r="BA735" s="10"/>
      <c r="BB735" s="10"/>
      <c r="BC735" s="10"/>
      <c r="BD735" s="10"/>
    </row>
    <row r="736" spans="1:56" ht="2.25" customHeight="1" x14ac:dyDescent="0.2">
      <c r="A736" s="1"/>
      <c r="B736" s="9"/>
      <c r="C736" s="9"/>
      <c r="D736" s="9"/>
      <c r="E736" s="9"/>
      <c r="F736" s="9"/>
      <c r="G736" s="9"/>
      <c r="H736" s="9"/>
      <c r="I736" s="9"/>
      <c r="J736" s="9"/>
      <c r="K736" s="9"/>
      <c r="L736" s="9"/>
      <c r="M736" s="9"/>
      <c r="N736" s="9"/>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c r="AR736" s="10"/>
      <c r="AS736" s="10"/>
      <c r="AT736" s="10"/>
      <c r="AU736" s="10"/>
      <c r="AV736" s="10"/>
      <c r="AW736" s="10"/>
      <c r="AX736" s="10"/>
      <c r="AY736" s="10"/>
      <c r="AZ736" s="10"/>
      <c r="BA736" s="10"/>
      <c r="BB736" s="10"/>
      <c r="BC736" s="10"/>
      <c r="BD736" s="10"/>
    </row>
    <row r="737" spans="1:56" ht="15" customHeight="1" x14ac:dyDescent="0.2">
      <c r="A737" s="1"/>
      <c r="B737" s="107" t="s">
        <v>112</v>
      </c>
      <c r="C737" s="107"/>
      <c r="D737" s="107"/>
      <c r="E737" s="107"/>
      <c r="F737" s="107"/>
      <c r="G737" s="107"/>
      <c r="H737" s="107"/>
      <c r="I737" s="107"/>
      <c r="J737" s="107"/>
      <c r="K737" s="107"/>
      <c r="L737" s="107"/>
      <c r="M737" s="107"/>
      <c r="N737" s="107"/>
      <c r="O737" s="10"/>
      <c r="P737" s="126">
        <f>Q609</f>
        <v>0</v>
      </c>
      <c r="Q737" s="127"/>
      <c r="R737" s="127"/>
      <c r="S737" s="128"/>
      <c r="T737" s="97" t="s">
        <v>102</v>
      </c>
      <c r="U737" s="97"/>
      <c r="V737" s="10"/>
      <c r="W737" s="126">
        <f>Q637</f>
        <v>0</v>
      </c>
      <c r="X737" s="127"/>
      <c r="Y737" s="127"/>
      <c r="Z737" s="128"/>
      <c r="AA737" s="97" t="s">
        <v>102</v>
      </c>
      <c r="AB737" s="97"/>
      <c r="AC737" s="10"/>
      <c r="AD737" s="126">
        <f>SUM(P737,W737)</f>
        <v>0</v>
      </c>
      <c r="AE737" s="127"/>
      <c r="AF737" s="127"/>
      <c r="AG737" s="128"/>
      <c r="AH737" s="97" t="s">
        <v>102</v>
      </c>
      <c r="AI737" s="97"/>
      <c r="AJ737" s="10"/>
      <c r="AK737" s="126">
        <f>Q505</f>
        <v>0</v>
      </c>
      <c r="AL737" s="127"/>
      <c r="AM737" s="127"/>
      <c r="AN737" s="128"/>
      <c r="AO737" s="97" t="s">
        <v>102</v>
      </c>
      <c r="AP737" s="97"/>
      <c r="AQ737" s="10"/>
      <c r="AR737" s="10"/>
      <c r="AS737" s="10"/>
      <c r="AT737" s="10"/>
      <c r="AU737" s="10"/>
      <c r="AV737" s="10"/>
      <c r="AW737" s="10"/>
      <c r="AX737" s="10"/>
      <c r="AY737" s="10"/>
      <c r="AZ737" s="10"/>
      <c r="BA737" s="10"/>
      <c r="BB737" s="10"/>
      <c r="BC737" s="10"/>
      <c r="BD737" s="10"/>
    </row>
    <row r="738" spans="1:56" ht="2.25" customHeight="1" x14ac:dyDescent="0.2">
      <c r="A738" s="1"/>
      <c r="B738" s="9"/>
      <c r="C738" s="9"/>
      <c r="D738" s="9"/>
      <c r="E738" s="9"/>
      <c r="F738" s="9"/>
      <c r="G738" s="9"/>
      <c r="H738" s="9"/>
      <c r="I738" s="9"/>
      <c r="J738" s="9"/>
      <c r="K738" s="9"/>
      <c r="L738" s="9"/>
      <c r="M738" s="9"/>
      <c r="N738" s="9"/>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c r="AR738" s="10"/>
      <c r="AS738" s="10"/>
      <c r="AT738" s="10"/>
      <c r="AU738" s="10"/>
      <c r="AV738" s="10"/>
      <c r="AW738" s="10"/>
      <c r="AX738" s="10"/>
      <c r="AY738" s="10"/>
      <c r="AZ738" s="10"/>
      <c r="BA738" s="10"/>
      <c r="BB738" s="10"/>
      <c r="BC738" s="10"/>
      <c r="BD738" s="10"/>
    </row>
    <row r="739" spans="1:56" ht="15" customHeight="1" x14ac:dyDescent="0.2">
      <c r="A739" s="1"/>
      <c r="B739" s="107" t="s">
        <v>113</v>
      </c>
      <c r="C739" s="107"/>
      <c r="D739" s="107"/>
      <c r="E739" s="107"/>
      <c r="F739" s="107"/>
      <c r="G739" s="107"/>
      <c r="H739" s="107"/>
      <c r="I739" s="107"/>
      <c r="J739" s="107"/>
      <c r="K739" s="107"/>
      <c r="L739" s="107"/>
      <c r="M739" s="107"/>
      <c r="N739" s="107"/>
      <c r="O739" s="10"/>
      <c r="P739" s="126">
        <f>Q613</f>
        <v>0</v>
      </c>
      <c r="Q739" s="127"/>
      <c r="R739" s="127"/>
      <c r="S739" s="128"/>
      <c r="T739" s="97" t="s">
        <v>102</v>
      </c>
      <c r="U739" s="97"/>
      <c r="V739" s="10"/>
      <c r="W739" s="126">
        <f>Q639</f>
        <v>0</v>
      </c>
      <c r="X739" s="127"/>
      <c r="Y739" s="127"/>
      <c r="Z739" s="128"/>
      <c r="AA739" s="97" t="s">
        <v>102</v>
      </c>
      <c r="AB739" s="97"/>
      <c r="AC739" s="10"/>
      <c r="AD739" s="126">
        <f>SUM(P739,W739)</f>
        <v>0</v>
      </c>
      <c r="AE739" s="127"/>
      <c r="AF739" s="127"/>
      <c r="AG739" s="128"/>
      <c r="AH739" s="97" t="s">
        <v>102</v>
      </c>
      <c r="AI739" s="97"/>
      <c r="AJ739" s="10"/>
      <c r="AK739" s="126">
        <f>Q507</f>
        <v>0</v>
      </c>
      <c r="AL739" s="127"/>
      <c r="AM739" s="127"/>
      <c r="AN739" s="128"/>
      <c r="AO739" s="97" t="s">
        <v>102</v>
      </c>
      <c r="AP739" s="97"/>
      <c r="AQ739" s="10"/>
      <c r="AR739" s="10"/>
      <c r="AS739" s="10"/>
      <c r="AT739" s="10"/>
      <c r="AU739" s="10"/>
      <c r="AV739" s="10"/>
      <c r="AW739" s="10"/>
      <c r="AX739" s="10"/>
      <c r="AY739" s="10"/>
      <c r="AZ739" s="10"/>
      <c r="BA739" s="10"/>
      <c r="BB739" s="10"/>
      <c r="BC739" s="10"/>
      <c r="BD739" s="10"/>
    </row>
    <row r="740" spans="1:56" ht="15" customHeight="1" x14ac:dyDescent="0.2">
      <c r="A740" s="96"/>
      <c r="B740" s="97"/>
      <c r="C740" s="97"/>
      <c r="D740" s="97"/>
      <c r="E740" s="97"/>
      <c r="F740" s="97"/>
      <c r="G740" s="97"/>
      <c r="H740" s="97"/>
      <c r="I740" s="97"/>
      <c r="J740" s="97"/>
      <c r="K740" s="97"/>
      <c r="L740" s="97"/>
      <c r="M740" s="97"/>
      <c r="N740" s="97"/>
      <c r="O740" s="97"/>
      <c r="P740" s="97"/>
      <c r="Q740" s="97"/>
      <c r="R740" s="97"/>
      <c r="S740" s="97"/>
      <c r="T740" s="97"/>
      <c r="U740" s="97"/>
      <c r="V740" s="97"/>
      <c r="W740" s="97"/>
      <c r="X740" s="97"/>
      <c r="Y740" s="97"/>
      <c r="Z740" s="97"/>
      <c r="AA740" s="97"/>
      <c r="AB740" s="97"/>
      <c r="AC740" s="97"/>
      <c r="AD740" s="97"/>
      <c r="AE740" s="97"/>
      <c r="AF740" s="97"/>
      <c r="AG740" s="97"/>
      <c r="AH740" s="97"/>
      <c r="AI740" s="97"/>
      <c r="AJ740" s="97"/>
      <c r="AK740" s="97"/>
      <c r="AL740" s="97"/>
      <c r="AM740" s="97"/>
      <c r="AN740" s="97"/>
      <c r="AO740" s="97"/>
      <c r="AP740" s="97"/>
      <c r="AQ740" s="10"/>
      <c r="AR740" s="10"/>
      <c r="AS740" s="10"/>
      <c r="AT740" s="10"/>
      <c r="AU740" s="10"/>
      <c r="AV740" s="10"/>
      <c r="AW740" s="10"/>
      <c r="AX740" s="10"/>
      <c r="AY740" s="10"/>
      <c r="AZ740" s="10"/>
      <c r="BA740" s="10"/>
      <c r="BB740" s="10"/>
      <c r="BC740" s="10"/>
      <c r="BD740" s="10"/>
    </row>
    <row r="741" spans="1:56" ht="15" customHeight="1" x14ac:dyDescent="0.2">
      <c r="A741" s="1"/>
      <c r="B741" s="90" t="s">
        <v>163</v>
      </c>
      <c r="C741" s="90"/>
      <c r="D741" s="90"/>
      <c r="E741" s="90"/>
      <c r="F741" s="90"/>
      <c r="G741" s="90"/>
      <c r="H741" s="90"/>
      <c r="I741" s="90"/>
      <c r="J741" s="90"/>
      <c r="K741" s="90"/>
      <c r="L741" s="90"/>
      <c r="M741" s="90"/>
      <c r="N741" s="90"/>
      <c r="O741" s="90"/>
      <c r="P741" s="90"/>
      <c r="Q741" s="90"/>
      <c r="R741" s="90"/>
      <c r="S741" s="90"/>
      <c r="T741" s="90"/>
      <c r="U741" s="90"/>
      <c r="V741" s="90"/>
      <c r="W741" s="90"/>
      <c r="X741" s="90"/>
      <c r="Y741" s="90"/>
      <c r="Z741" s="90"/>
      <c r="AA741" s="90"/>
      <c r="AB741" s="90"/>
      <c r="AC741" s="90"/>
      <c r="AD741" s="90"/>
      <c r="AE741" s="90"/>
      <c r="AF741" s="90"/>
      <c r="AG741" s="90"/>
      <c r="AH741" s="90"/>
      <c r="AI741" s="90"/>
      <c r="AJ741" s="90"/>
      <c r="AK741" s="90"/>
      <c r="AL741" s="90"/>
      <c r="AM741" s="90"/>
      <c r="AN741" s="90"/>
      <c r="AO741" s="90"/>
      <c r="AP741" s="91"/>
      <c r="AQ741" s="10"/>
      <c r="AR741" s="10"/>
      <c r="AS741" s="10"/>
      <c r="AT741" s="10"/>
      <c r="AU741" s="10"/>
      <c r="AV741" s="10"/>
      <c r="AW741" s="10"/>
      <c r="AX741" s="10"/>
      <c r="AY741" s="10"/>
      <c r="AZ741" s="10"/>
      <c r="BA741" s="10"/>
      <c r="BB741" s="10"/>
      <c r="BC741" s="10"/>
      <c r="BD741" s="10"/>
    </row>
    <row r="742" spans="1:56" ht="15" customHeight="1" x14ac:dyDescent="0.2">
      <c r="A742" s="1"/>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c r="AR742" s="10"/>
      <c r="AS742" s="10"/>
      <c r="AT742" s="10"/>
      <c r="AU742" s="10"/>
      <c r="AV742" s="10"/>
      <c r="AW742" s="10"/>
      <c r="AX742" s="10"/>
      <c r="AY742" s="10"/>
      <c r="AZ742" s="10"/>
      <c r="BA742" s="10"/>
      <c r="BB742" s="10"/>
      <c r="BC742" s="10"/>
      <c r="BD742" s="10"/>
    </row>
    <row r="743" spans="1:56" ht="15" customHeight="1" x14ac:dyDescent="0.2">
      <c r="A743" s="1">
        <v>62</v>
      </c>
      <c r="B743" s="98" t="s">
        <v>287</v>
      </c>
      <c r="C743" s="98"/>
      <c r="D743" s="98"/>
      <c r="E743" s="98"/>
      <c r="F743" s="98"/>
      <c r="G743" s="98"/>
      <c r="H743" s="98"/>
      <c r="I743" s="98"/>
      <c r="J743" s="98"/>
      <c r="K743" s="98"/>
      <c r="L743" s="98"/>
      <c r="M743" s="98"/>
      <c r="N743" s="98"/>
      <c r="O743" s="98"/>
      <c r="P743" s="98"/>
      <c r="Q743" s="98"/>
      <c r="R743" s="98"/>
      <c r="S743" s="98"/>
      <c r="T743" s="98"/>
      <c r="U743" s="98"/>
      <c r="V743" s="98"/>
      <c r="W743" s="98"/>
      <c r="X743" s="98"/>
      <c r="Y743" s="98"/>
      <c r="Z743" s="98"/>
      <c r="AA743" s="98"/>
      <c r="AB743" s="98"/>
      <c r="AC743" s="98"/>
      <c r="AD743" s="98"/>
      <c r="AE743" s="98"/>
      <c r="AF743" s="98"/>
      <c r="AG743" s="98"/>
      <c r="AH743" s="98"/>
      <c r="AI743" s="98"/>
      <c r="AJ743" s="98"/>
      <c r="AK743" s="98"/>
      <c r="AL743" s="98"/>
      <c r="AM743" s="98"/>
      <c r="AN743" s="98"/>
      <c r="AO743" s="98"/>
      <c r="AP743" s="98"/>
      <c r="AQ743" s="10"/>
      <c r="AR743" s="10"/>
      <c r="AS743" s="10"/>
      <c r="AT743" s="10"/>
      <c r="AU743" s="10"/>
      <c r="AV743" s="10"/>
      <c r="AW743" s="10"/>
      <c r="AX743" s="10"/>
      <c r="AY743" s="10"/>
      <c r="AZ743" s="10"/>
      <c r="BA743" s="10"/>
      <c r="BB743" s="10"/>
      <c r="BC743" s="10"/>
      <c r="BD743" s="10"/>
    </row>
    <row r="744" spans="1:56" ht="15" customHeight="1" x14ac:dyDescent="0.2">
      <c r="A744" s="1"/>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c r="AR744" s="10"/>
      <c r="AS744" s="10"/>
      <c r="AT744" s="10"/>
      <c r="AU744" s="10"/>
      <c r="AV744" s="10"/>
      <c r="AW744" s="10"/>
      <c r="AX744" s="10"/>
      <c r="AY744" s="10"/>
      <c r="AZ744" s="10"/>
      <c r="BA744" s="10"/>
      <c r="BB744" s="10"/>
      <c r="BC744" s="10"/>
      <c r="BD744" s="10"/>
    </row>
    <row r="745" spans="1:56" ht="15" customHeight="1" x14ac:dyDescent="0.2">
      <c r="A745" s="1">
        <v>63</v>
      </c>
      <c r="B745" s="99" t="s">
        <v>164</v>
      </c>
      <c r="C745" s="100"/>
      <c r="D745" s="100"/>
      <c r="E745" s="100"/>
      <c r="F745" s="100"/>
      <c r="G745" s="100"/>
      <c r="H745" s="100"/>
      <c r="I745" s="100"/>
      <c r="J745" s="100"/>
      <c r="K745" s="100"/>
      <c r="L745" s="100"/>
      <c r="M745" s="100"/>
      <c r="N745" s="100"/>
      <c r="O745" s="100"/>
      <c r="P745" s="100"/>
      <c r="Q745" s="100"/>
      <c r="R745" s="100"/>
      <c r="S745" s="100"/>
      <c r="T745" s="100"/>
      <c r="U745" s="100"/>
      <c r="V745" s="100"/>
      <c r="W745" s="100"/>
      <c r="X745" s="100"/>
      <c r="Y745" s="100"/>
      <c r="Z745" s="100"/>
      <c r="AA745" s="100"/>
      <c r="AB745" s="100"/>
      <c r="AC745" s="100"/>
      <c r="AD745" s="100"/>
      <c r="AE745" s="100"/>
      <c r="AF745" s="100"/>
      <c r="AG745" s="100"/>
      <c r="AH745" s="100"/>
      <c r="AI745" s="100"/>
      <c r="AJ745" s="100"/>
      <c r="AK745" s="100"/>
      <c r="AL745" s="100"/>
      <c r="AM745" s="100"/>
      <c r="AN745" s="100"/>
      <c r="AO745" s="100"/>
      <c r="AP745" s="100"/>
      <c r="AQ745" s="10"/>
      <c r="AR745" s="10"/>
      <c r="AS745" s="10"/>
      <c r="AT745" s="10"/>
      <c r="AU745" s="10"/>
      <c r="AV745" s="10"/>
      <c r="AW745" s="10"/>
      <c r="AX745" s="10"/>
      <c r="AY745" s="10"/>
      <c r="AZ745" s="10"/>
      <c r="BA745" s="10"/>
      <c r="BB745" s="10"/>
      <c r="BC745" s="10"/>
      <c r="BD745" s="10"/>
    </row>
    <row r="746" spans="1:56" ht="15" customHeight="1" x14ac:dyDescent="0.2">
      <c r="A746" s="1"/>
      <c r="B746" s="106" t="s">
        <v>288</v>
      </c>
      <c r="C746" s="112"/>
      <c r="D746" s="112"/>
      <c r="E746" s="112"/>
      <c r="F746" s="112"/>
      <c r="G746" s="112"/>
      <c r="H746" s="112"/>
      <c r="I746" s="112"/>
      <c r="J746" s="112"/>
      <c r="K746" s="112"/>
      <c r="L746" s="112"/>
      <c r="M746" s="112"/>
      <c r="N746" s="112"/>
      <c r="O746" s="112"/>
      <c r="P746" s="112"/>
      <c r="Q746" s="112"/>
      <c r="R746" s="112"/>
      <c r="S746" s="112"/>
      <c r="T746" s="112"/>
      <c r="U746" s="112"/>
      <c r="V746" s="112"/>
      <c r="W746" s="112"/>
      <c r="X746" s="112"/>
      <c r="Y746" s="112"/>
      <c r="Z746" s="112"/>
      <c r="AA746" s="112"/>
      <c r="AB746" s="112"/>
      <c r="AC746" s="112"/>
      <c r="AD746" s="112"/>
      <c r="AE746" s="112"/>
      <c r="AF746" s="112"/>
      <c r="AG746" s="112"/>
      <c r="AH746" s="112"/>
      <c r="AI746" s="112"/>
      <c r="AJ746" s="112"/>
      <c r="AK746" s="112"/>
      <c r="AL746" s="112"/>
      <c r="AM746" s="112"/>
      <c r="AN746" s="112"/>
      <c r="AO746" s="112"/>
      <c r="AP746" s="112"/>
      <c r="AQ746" s="10"/>
      <c r="AR746" s="10"/>
      <c r="AS746" s="10"/>
      <c r="AT746" s="10"/>
      <c r="AU746" s="10"/>
      <c r="AV746" s="10"/>
      <c r="AW746" s="10"/>
      <c r="AX746" s="10"/>
      <c r="AY746" s="10"/>
      <c r="AZ746" s="10"/>
      <c r="BA746" s="10"/>
      <c r="BB746" s="10"/>
      <c r="BC746" s="10"/>
      <c r="BD746" s="10"/>
    </row>
    <row r="747" spans="1:56" ht="2.25" customHeight="1" x14ac:dyDescent="0.2">
      <c r="A747" s="1"/>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c r="AR747" s="10"/>
      <c r="AS747" s="10"/>
      <c r="AT747" s="10"/>
      <c r="AU747" s="10"/>
      <c r="AV747" s="10"/>
      <c r="AW747" s="10"/>
      <c r="AX747" s="10"/>
      <c r="AY747" s="10"/>
      <c r="AZ747" s="10"/>
      <c r="BA747" s="10"/>
      <c r="BB747" s="10"/>
      <c r="BC747" s="10"/>
      <c r="BD747" s="10"/>
    </row>
    <row r="748" spans="1:56" ht="15" customHeight="1" x14ac:dyDescent="0.2">
      <c r="A748" s="58"/>
      <c r="B748" s="59"/>
      <c r="C748" s="101" t="s">
        <v>289</v>
      </c>
      <c r="D748" s="101"/>
      <c r="E748" s="101"/>
      <c r="F748" s="101"/>
      <c r="G748" s="101"/>
      <c r="H748" s="101"/>
      <c r="I748" s="101"/>
      <c r="J748" s="101"/>
      <c r="K748" s="101"/>
      <c r="L748" s="101"/>
      <c r="M748" s="101"/>
      <c r="N748" s="101"/>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c r="AJ748" s="101"/>
      <c r="AK748" s="101"/>
      <c r="AL748" s="101"/>
      <c r="AM748" s="101"/>
      <c r="AN748" s="101"/>
      <c r="AO748" s="101"/>
      <c r="AP748" s="101"/>
      <c r="AQ748" s="10"/>
      <c r="AR748" s="10"/>
      <c r="AS748" s="10"/>
      <c r="AT748" s="10"/>
      <c r="AU748" s="10"/>
      <c r="AV748" s="10"/>
      <c r="AW748" s="10"/>
      <c r="AX748" s="10"/>
      <c r="AY748" s="10"/>
      <c r="AZ748" s="10"/>
      <c r="BA748" s="10"/>
      <c r="BB748" s="10"/>
      <c r="BC748" s="10"/>
      <c r="BD748" s="10"/>
    </row>
    <row r="749" spans="1:56" ht="2.25" customHeight="1" x14ac:dyDescent="0.2">
      <c r="A749" s="58"/>
      <c r="B749" s="59"/>
      <c r="C749" s="59"/>
      <c r="D749" s="59"/>
      <c r="E749" s="59"/>
      <c r="F749" s="59"/>
      <c r="G749" s="59"/>
      <c r="H749" s="59"/>
      <c r="I749" s="59"/>
      <c r="J749" s="59"/>
      <c r="K749" s="59"/>
      <c r="L749" s="59"/>
      <c r="M749" s="59"/>
      <c r="N749" s="59"/>
      <c r="O749" s="59"/>
      <c r="P749" s="59"/>
      <c r="Q749" s="59"/>
      <c r="R749" s="59"/>
      <c r="S749" s="59"/>
      <c r="T749" s="59"/>
      <c r="U749" s="59"/>
      <c r="V749" s="59"/>
      <c r="W749" s="59"/>
      <c r="X749" s="59"/>
      <c r="Y749" s="59"/>
      <c r="Z749" s="59"/>
      <c r="AA749" s="59"/>
      <c r="AB749" s="59"/>
      <c r="AC749" s="59"/>
      <c r="AD749" s="59"/>
      <c r="AE749" s="59"/>
      <c r="AF749" s="59"/>
      <c r="AG749" s="59"/>
      <c r="AH749" s="59"/>
      <c r="AI749" s="59"/>
      <c r="AJ749" s="59"/>
      <c r="AK749" s="59"/>
      <c r="AL749" s="59"/>
      <c r="AM749" s="59"/>
      <c r="AN749" s="59"/>
      <c r="AO749" s="59"/>
      <c r="AP749" s="59"/>
      <c r="AQ749" s="10"/>
      <c r="AR749" s="10"/>
      <c r="AS749" s="10"/>
      <c r="AT749" s="10"/>
      <c r="AU749" s="10"/>
      <c r="AV749" s="10"/>
      <c r="AW749" s="10"/>
      <c r="AX749" s="10"/>
      <c r="AY749" s="10"/>
      <c r="AZ749" s="10"/>
      <c r="BA749" s="10"/>
      <c r="BB749" s="10"/>
      <c r="BC749" s="10"/>
      <c r="BD749" s="10"/>
    </row>
    <row r="750" spans="1:56" ht="15" customHeight="1" x14ac:dyDescent="0.2">
      <c r="A750" s="58"/>
      <c r="B750" s="59"/>
      <c r="C750" s="102" t="s">
        <v>165</v>
      </c>
      <c r="D750" s="102"/>
      <c r="E750" s="102"/>
      <c r="F750" s="102"/>
      <c r="G750" s="102"/>
      <c r="H750" s="102"/>
      <c r="I750" s="102"/>
      <c r="J750" s="102"/>
      <c r="K750" s="102"/>
      <c r="L750" s="102"/>
      <c r="M750" s="102"/>
      <c r="N750" s="102"/>
      <c r="O750" s="102"/>
      <c r="P750" s="102"/>
      <c r="Q750" s="102"/>
      <c r="R750" s="102"/>
      <c r="S750" s="102"/>
      <c r="T750" s="102"/>
      <c r="U750" s="102"/>
      <c r="V750" s="102"/>
      <c r="W750" s="102"/>
      <c r="X750" s="102"/>
      <c r="Y750" s="102"/>
      <c r="Z750" s="102"/>
      <c r="AA750" s="102"/>
      <c r="AB750" s="102"/>
      <c r="AC750" s="102"/>
      <c r="AD750" s="102"/>
      <c r="AE750" s="102"/>
      <c r="AF750" s="102"/>
      <c r="AG750" s="102"/>
      <c r="AH750" s="102"/>
      <c r="AI750" s="102"/>
      <c r="AJ750" s="102"/>
      <c r="AK750" s="102"/>
      <c r="AL750" s="102"/>
      <c r="AM750" s="102"/>
      <c r="AN750" s="102"/>
      <c r="AO750" s="102"/>
      <c r="AP750" s="102"/>
      <c r="AQ750" s="10"/>
      <c r="AR750" s="10"/>
      <c r="AS750" s="10"/>
      <c r="AT750" s="10"/>
      <c r="AU750" s="10"/>
      <c r="AV750" s="10"/>
      <c r="AW750" s="10"/>
      <c r="AX750" s="10"/>
      <c r="AY750" s="10"/>
      <c r="AZ750" s="10"/>
      <c r="BA750" s="10"/>
      <c r="BB750" s="10"/>
      <c r="BC750" s="10"/>
      <c r="BD750" s="10"/>
    </row>
    <row r="751" spans="1:56" ht="2.25" customHeight="1" x14ac:dyDescent="0.2">
      <c r="A751" s="58"/>
      <c r="B751" s="59"/>
      <c r="C751" s="59"/>
      <c r="D751" s="59"/>
      <c r="E751" s="59"/>
      <c r="F751" s="59"/>
      <c r="G751" s="59"/>
      <c r="H751" s="59"/>
      <c r="I751" s="59"/>
      <c r="J751" s="59"/>
      <c r="K751" s="59"/>
      <c r="L751" s="59"/>
      <c r="M751" s="59"/>
      <c r="N751" s="59"/>
      <c r="O751" s="59"/>
      <c r="P751" s="59"/>
      <c r="Q751" s="59"/>
      <c r="R751" s="59"/>
      <c r="S751" s="59"/>
      <c r="T751" s="59"/>
      <c r="U751" s="59"/>
      <c r="V751" s="59"/>
      <c r="W751" s="59"/>
      <c r="X751" s="59"/>
      <c r="Y751" s="59"/>
      <c r="Z751" s="59"/>
      <c r="AA751" s="59"/>
      <c r="AB751" s="59"/>
      <c r="AC751" s="59"/>
      <c r="AD751" s="59"/>
      <c r="AE751" s="59"/>
      <c r="AF751" s="59"/>
      <c r="AG751" s="59"/>
      <c r="AH751" s="59"/>
      <c r="AI751" s="59"/>
      <c r="AJ751" s="59"/>
      <c r="AK751" s="59"/>
      <c r="AL751" s="59"/>
      <c r="AM751" s="59"/>
      <c r="AN751" s="59"/>
      <c r="AO751" s="59"/>
      <c r="AP751" s="59"/>
      <c r="AQ751" s="10"/>
      <c r="AR751" s="10"/>
      <c r="AS751" s="10"/>
      <c r="AT751" s="10"/>
      <c r="AU751" s="10"/>
      <c r="AV751" s="10"/>
      <c r="AW751" s="10"/>
      <c r="AX751" s="10"/>
      <c r="AY751" s="10"/>
      <c r="AZ751" s="10"/>
      <c r="BA751" s="10"/>
      <c r="BB751" s="10"/>
      <c r="BC751" s="10"/>
      <c r="BD751" s="10"/>
    </row>
    <row r="752" spans="1:56" ht="15" customHeight="1" x14ac:dyDescent="0.2">
      <c r="A752" s="58"/>
      <c r="B752" s="59"/>
      <c r="C752" s="101" t="s">
        <v>166</v>
      </c>
      <c r="D752" s="101"/>
      <c r="E752" s="101"/>
      <c r="F752" s="101"/>
      <c r="G752" s="101"/>
      <c r="H752" s="101"/>
      <c r="I752" s="101"/>
      <c r="J752" s="101"/>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c r="AJ752" s="101"/>
      <c r="AK752" s="101"/>
      <c r="AL752" s="101"/>
      <c r="AM752" s="101"/>
      <c r="AN752" s="101"/>
      <c r="AO752" s="101"/>
      <c r="AP752" s="101"/>
      <c r="AQ752" s="10"/>
      <c r="AR752" s="10"/>
      <c r="AS752" s="10"/>
      <c r="AT752" s="10"/>
      <c r="AU752" s="10"/>
      <c r="AV752" s="10"/>
      <c r="AW752" s="10"/>
      <c r="AX752" s="10"/>
      <c r="AY752" s="10"/>
      <c r="AZ752" s="10"/>
      <c r="BA752" s="10"/>
      <c r="BB752" s="10"/>
      <c r="BC752" s="10"/>
      <c r="BD752" s="10"/>
    </row>
    <row r="753" spans="1:56" ht="2.25" customHeight="1" x14ac:dyDescent="0.2">
      <c r="A753" s="58"/>
      <c r="B753" s="59"/>
      <c r="C753" s="59"/>
      <c r="D753" s="59"/>
      <c r="E753" s="59"/>
      <c r="F753" s="59"/>
      <c r="G753" s="59"/>
      <c r="H753" s="59"/>
      <c r="I753" s="59"/>
      <c r="J753" s="59"/>
      <c r="K753" s="59"/>
      <c r="L753" s="59"/>
      <c r="M753" s="59"/>
      <c r="N753" s="59"/>
      <c r="O753" s="59"/>
      <c r="P753" s="59"/>
      <c r="Q753" s="59"/>
      <c r="R753" s="59"/>
      <c r="S753" s="59"/>
      <c r="T753" s="59"/>
      <c r="U753" s="59"/>
      <c r="V753" s="59"/>
      <c r="W753" s="59"/>
      <c r="X753" s="59"/>
      <c r="Y753" s="59"/>
      <c r="Z753" s="59"/>
      <c r="AA753" s="59"/>
      <c r="AB753" s="59"/>
      <c r="AC753" s="59"/>
      <c r="AD753" s="59"/>
      <c r="AE753" s="59"/>
      <c r="AF753" s="59"/>
      <c r="AG753" s="59"/>
      <c r="AH753" s="59"/>
      <c r="AI753" s="59"/>
      <c r="AJ753" s="59"/>
      <c r="AK753" s="59"/>
      <c r="AL753" s="59"/>
      <c r="AM753" s="59"/>
      <c r="AN753" s="59"/>
      <c r="AO753" s="59"/>
      <c r="AP753" s="59"/>
      <c r="AQ753" s="10"/>
      <c r="AR753" s="10"/>
      <c r="AS753" s="10"/>
      <c r="AT753" s="10"/>
      <c r="AU753" s="10"/>
      <c r="AV753" s="10"/>
      <c r="AW753" s="10"/>
      <c r="AX753" s="10"/>
      <c r="AY753" s="10"/>
      <c r="AZ753" s="10"/>
      <c r="BA753" s="10"/>
      <c r="BB753" s="10"/>
      <c r="BC753" s="10"/>
      <c r="BD753" s="10"/>
    </row>
    <row r="754" spans="1:56" ht="15" customHeight="1" x14ac:dyDescent="0.2">
      <c r="A754" s="58"/>
      <c r="B754" s="59"/>
      <c r="C754" s="101" t="s">
        <v>290</v>
      </c>
      <c r="D754" s="101"/>
      <c r="E754" s="101"/>
      <c r="F754" s="101"/>
      <c r="G754" s="101"/>
      <c r="H754" s="101"/>
      <c r="I754" s="101"/>
      <c r="J754" s="101"/>
      <c r="K754" s="101"/>
      <c r="L754" s="101"/>
      <c r="M754" s="101"/>
      <c r="N754" s="101"/>
      <c r="O754" s="101"/>
      <c r="P754" s="101"/>
      <c r="Q754" s="101"/>
      <c r="R754" s="101"/>
      <c r="S754" s="101"/>
      <c r="T754" s="101"/>
      <c r="U754" s="101"/>
      <c r="V754" s="101"/>
      <c r="W754" s="101"/>
      <c r="X754" s="101"/>
      <c r="Y754" s="101"/>
      <c r="Z754" s="101"/>
      <c r="AA754" s="101"/>
      <c r="AB754" s="101"/>
      <c r="AC754" s="101"/>
      <c r="AD754" s="101"/>
      <c r="AE754" s="101"/>
      <c r="AF754" s="101"/>
      <c r="AG754" s="101"/>
      <c r="AH754" s="101"/>
      <c r="AI754" s="101"/>
      <c r="AJ754" s="101"/>
      <c r="AK754" s="101"/>
      <c r="AL754" s="101"/>
      <c r="AM754" s="101"/>
      <c r="AN754" s="101"/>
      <c r="AO754" s="101"/>
      <c r="AP754" s="101"/>
      <c r="AQ754" s="10"/>
      <c r="AR754" s="10"/>
      <c r="AS754" s="10"/>
      <c r="AT754" s="10"/>
      <c r="AU754" s="10"/>
      <c r="AV754" s="10"/>
      <c r="AW754" s="10"/>
      <c r="AX754" s="10"/>
      <c r="AY754" s="10"/>
      <c r="AZ754" s="10"/>
      <c r="BA754" s="10"/>
      <c r="BB754" s="10"/>
      <c r="BC754" s="10"/>
      <c r="BD754" s="10"/>
    </row>
    <row r="755" spans="1:56" ht="2.25" customHeight="1" x14ac:dyDescent="0.2">
      <c r="A755" s="58"/>
      <c r="B755" s="59"/>
      <c r="C755" s="59"/>
      <c r="D755" s="59"/>
      <c r="E755" s="59"/>
      <c r="F755" s="59"/>
      <c r="G755" s="59"/>
      <c r="H755" s="59"/>
      <c r="I755" s="59"/>
      <c r="J755" s="59"/>
      <c r="K755" s="59"/>
      <c r="L755" s="59"/>
      <c r="M755" s="59"/>
      <c r="N755" s="59"/>
      <c r="O755" s="59"/>
      <c r="P755" s="59"/>
      <c r="Q755" s="59"/>
      <c r="R755" s="59"/>
      <c r="S755" s="59"/>
      <c r="T755" s="59"/>
      <c r="U755" s="59"/>
      <c r="V755" s="59"/>
      <c r="W755" s="59"/>
      <c r="X755" s="59"/>
      <c r="Y755" s="59"/>
      <c r="Z755" s="59"/>
      <c r="AA755" s="59"/>
      <c r="AB755" s="59"/>
      <c r="AC755" s="59"/>
      <c r="AD755" s="59"/>
      <c r="AE755" s="59"/>
      <c r="AF755" s="59"/>
      <c r="AG755" s="59"/>
      <c r="AH755" s="59"/>
      <c r="AI755" s="59"/>
      <c r="AJ755" s="59"/>
      <c r="AK755" s="59"/>
      <c r="AL755" s="59"/>
      <c r="AM755" s="59"/>
      <c r="AN755" s="59"/>
      <c r="AO755" s="59"/>
      <c r="AP755" s="59"/>
      <c r="AQ755" s="10"/>
      <c r="AR755" s="10"/>
      <c r="AS755" s="10"/>
      <c r="AT755" s="10"/>
      <c r="AU755" s="10"/>
      <c r="AV755" s="10"/>
      <c r="AW755" s="10"/>
      <c r="AX755" s="10"/>
      <c r="AY755" s="10"/>
      <c r="AZ755" s="10"/>
      <c r="BA755" s="10"/>
      <c r="BB755" s="10"/>
      <c r="BC755" s="10"/>
      <c r="BD755" s="10"/>
    </row>
    <row r="756" spans="1:56" ht="15" customHeight="1" x14ac:dyDescent="0.2">
      <c r="A756" s="58"/>
      <c r="B756" s="59"/>
      <c r="C756" s="103" t="s">
        <v>291</v>
      </c>
      <c r="D756" s="103"/>
      <c r="E756" s="103"/>
      <c r="F756" s="103"/>
      <c r="G756" s="103"/>
      <c r="H756" s="103"/>
      <c r="I756" s="103"/>
      <c r="J756" s="103"/>
      <c r="K756" s="103"/>
      <c r="L756" s="103"/>
      <c r="M756" s="103"/>
      <c r="N756" s="103"/>
      <c r="O756" s="103"/>
      <c r="P756" s="103"/>
      <c r="Q756" s="103"/>
      <c r="R756" s="103"/>
      <c r="S756" s="103"/>
      <c r="T756" s="103"/>
      <c r="U756" s="103"/>
      <c r="V756" s="103"/>
      <c r="W756" s="103"/>
      <c r="X756" s="103"/>
      <c r="Y756" s="103"/>
      <c r="Z756" s="103"/>
      <c r="AA756" s="103"/>
      <c r="AB756" s="103"/>
      <c r="AC756" s="103"/>
      <c r="AD756" s="103"/>
      <c r="AE756" s="103"/>
      <c r="AF756" s="103"/>
      <c r="AG756" s="103"/>
      <c r="AH756" s="103"/>
      <c r="AI756" s="103"/>
      <c r="AJ756" s="103"/>
      <c r="AK756" s="103"/>
      <c r="AL756" s="103"/>
      <c r="AM756" s="103"/>
      <c r="AN756" s="103"/>
      <c r="AO756" s="103"/>
      <c r="AP756" s="103"/>
      <c r="AQ756" s="10"/>
      <c r="AR756" s="10"/>
      <c r="AS756" s="10"/>
      <c r="AT756" s="10"/>
      <c r="AU756" s="10"/>
      <c r="AV756" s="10"/>
      <c r="AW756" s="10"/>
      <c r="AX756" s="10"/>
      <c r="AY756" s="10"/>
      <c r="AZ756" s="10"/>
      <c r="BA756" s="10"/>
      <c r="BB756" s="10"/>
      <c r="BC756" s="10"/>
      <c r="BD756" s="10"/>
    </row>
    <row r="757" spans="1:56" ht="2.25" customHeight="1" x14ac:dyDescent="0.2">
      <c r="A757" s="58"/>
      <c r="B757" s="59"/>
      <c r="C757" s="60"/>
      <c r="D757" s="60"/>
      <c r="E757" s="60"/>
      <c r="F757" s="60"/>
      <c r="G757" s="60"/>
      <c r="H757" s="60"/>
      <c r="I757" s="60"/>
      <c r="J757" s="60"/>
      <c r="K757" s="60"/>
      <c r="L757" s="60"/>
      <c r="M757" s="60"/>
      <c r="N757" s="60"/>
      <c r="O757" s="60"/>
      <c r="P757" s="60"/>
      <c r="Q757" s="60"/>
      <c r="R757" s="60"/>
      <c r="S757" s="60"/>
      <c r="T757" s="60"/>
      <c r="U757" s="60"/>
      <c r="V757" s="60"/>
      <c r="W757" s="60"/>
      <c r="X757" s="60"/>
      <c r="Y757" s="60"/>
      <c r="Z757" s="60"/>
      <c r="AA757" s="60"/>
      <c r="AB757" s="60"/>
      <c r="AC757" s="60"/>
      <c r="AD757" s="60"/>
      <c r="AE757" s="60"/>
      <c r="AF757" s="60"/>
      <c r="AG757" s="60"/>
      <c r="AH757" s="60"/>
      <c r="AI757" s="60"/>
      <c r="AJ757" s="60"/>
      <c r="AK757" s="60"/>
      <c r="AL757" s="60"/>
      <c r="AM757" s="60"/>
      <c r="AN757" s="60"/>
      <c r="AO757" s="60"/>
      <c r="AP757" s="60"/>
      <c r="AQ757" s="10"/>
      <c r="AR757" s="10"/>
      <c r="AS757" s="10"/>
      <c r="AT757" s="10"/>
      <c r="AU757" s="10"/>
      <c r="AV757" s="10"/>
      <c r="AW757" s="10"/>
      <c r="AX757" s="10"/>
      <c r="AY757" s="10"/>
      <c r="AZ757" s="10"/>
      <c r="BA757" s="10"/>
      <c r="BB757" s="10"/>
      <c r="BC757" s="10"/>
      <c r="BD757" s="10"/>
    </row>
    <row r="758" spans="1:56" ht="15" customHeight="1" x14ac:dyDescent="0.2">
      <c r="A758" s="58"/>
      <c r="B758" s="59"/>
      <c r="C758" s="103" t="s">
        <v>292</v>
      </c>
      <c r="D758" s="103"/>
      <c r="E758" s="103"/>
      <c r="F758" s="103"/>
      <c r="G758" s="103"/>
      <c r="H758" s="103"/>
      <c r="I758" s="103"/>
      <c r="J758" s="103"/>
      <c r="K758" s="103"/>
      <c r="L758" s="103"/>
      <c r="M758" s="103"/>
      <c r="N758" s="103"/>
      <c r="O758" s="103"/>
      <c r="P758" s="103"/>
      <c r="Q758" s="103"/>
      <c r="R758" s="103"/>
      <c r="S758" s="103"/>
      <c r="T758" s="103"/>
      <c r="U758" s="103"/>
      <c r="V758" s="103"/>
      <c r="W758" s="103"/>
      <c r="X758" s="103"/>
      <c r="Y758" s="103"/>
      <c r="Z758" s="103"/>
      <c r="AA758" s="103"/>
      <c r="AB758" s="103"/>
      <c r="AC758" s="103"/>
      <c r="AD758" s="103"/>
      <c r="AE758" s="103"/>
      <c r="AF758" s="103"/>
      <c r="AG758" s="103"/>
      <c r="AH758" s="103"/>
      <c r="AI758" s="103"/>
      <c r="AJ758" s="103"/>
      <c r="AK758" s="103"/>
      <c r="AL758" s="103"/>
      <c r="AM758" s="103"/>
      <c r="AN758" s="103"/>
      <c r="AO758" s="103"/>
      <c r="AP758" s="103"/>
      <c r="AQ758" s="10"/>
      <c r="AR758" s="10"/>
      <c r="AS758" s="10"/>
      <c r="AT758" s="10"/>
      <c r="AU758" s="10"/>
      <c r="AV758" s="10"/>
      <c r="AW758" s="10"/>
      <c r="AX758" s="10"/>
      <c r="AY758" s="10"/>
      <c r="AZ758" s="10"/>
      <c r="BA758" s="10"/>
      <c r="BB758" s="10"/>
      <c r="BC758" s="10"/>
      <c r="BD758" s="10"/>
    </row>
    <row r="759" spans="1:56" ht="15" customHeight="1" x14ac:dyDescent="0.2">
      <c r="A759" s="1"/>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c r="AR759" s="10"/>
      <c r="AS759" s="10"/>
      <c r="AT759" s="10"/>
      <c r="AU759" s="10"/>
      <c r="AV759" s="10"/>
      <c r="AW759" s="10"/>
      <c r="AX759" s="10"/>
      <c r="AY759" s="10"/>
      <c r="AZ759" s="10"/>
      <c r="BA759" s="10"/>
      <c r="BB759" s="10"/>
      <c r="BC759" s="10"/>
      <c r="BD759" s="10"/>
    </row>
    <row r="760" spans="1:56" ht="15" customHeight="1" x14ac:dyDescent="0.2">
      <c r="A760" s="18"/>
      <c r="B760" s="90" t="s">
        <v>167</v>
      </c>
      <c r="C760" s="90"/>
      <c r="D760" s="90"/>
      <c r="E760" s="90"/>
      <c r="F760" s="90"/>
      <c r="G760" s="90"/>
      <c r="H760" s="90"/>
      <c r="I760" s="90"/>
      <c r="J760" s="90"/>
      <c r="K760" s="90"/>
      <c r="L760" s="90"/>
      <c r="M760" s="90"/>
      <c r="N760" s="90"/>
      <c r="O760" s="90"/>
      <c r="P760" s="90"/>
      <c r="Q760" s="90"/>
      <c r="R760" s="90"/>
      <c r="S760" s="90"/>
      <c r="T760" s="90"/>
      <c r="U760" s="90"/>
      <c r="V760" s="90"/>
      <c r="W760" s="90"/>
      <c r="X760" s="90"/>
      <c r="Y760" s="90"/>
      <c r="Z760" s="90"/>
      <c r="AA760" s="90"/>
      <c r="AB760" s="90"/>
      <c r="AC760" s="90"/>
      <c r="AD760" s="90"/>
      <c r="AE760" s="90"/>
      <c r="AF760" s="90"/>
      <c r="AG760" s="90"/>
      <c r="AH760" s="90"/>
      <c r="AI760" s="90"/>
      <c r="AJ760" s="90"/>
      <c r="AK760" s="90"/>
      <c r="AL760" s="90"/>
      <c r="AM760" s="90"/>
      <c r="AN760" s="90"/>
      <c r="AO760" s="90"/>
      <c r="AP760" s="91"/>
      <c r="AQ760" s="10"/>
      <c r="AR760" s="10"/>
      <c r="AS760" s="10"/>
      <c r="AT760" s="10"/>
      <c r="AU760" s="10"/>
      <c r="AV760" s="10"/>
      <c r="AW760" s="10"/>
      <c r="AX760" s="10"/>
      <c r="AY760" s="10"/>
      <c r="AZ760" s="10"/>
      <c r="BA760" s="10"/>
      <c r="BB760" s="10"/>
      <c r="BC760" s="10"/>
      <c r="BD760" s="10"/>
    </row>
    <row r="761" spans="1:56" ht="2.25" customHeight="1" x14ac:dyDescent="0.2">
      <c r="A761" s="18"/>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c r="AB761" s="10"/>
      <c r="AC761" s="10"/>
      <c r="AD761" s="10"/>
      <c r="AE761" s="10"/>
      <c r="AF761" s="10"/>
      <c r="AG761" s="10"/>
      <c r="AH761" s="10"/>
      <c r="AI761" s="10"/>
      <c r="AJ761" s="10"/>
      <c r="AK761" s="10"/>
      <c r="AL761" s="10"/>
      <c r="AM761" s="10"/>
      <c r="AN761" s="10"/>
      <c r="AO761" s="10"/>
      <c r="AP761" s="10"/>
      <c r="AQ761" s="10"/>
      <c r="AR761" s="10"/>
      <c r="AS761" s="10"/>
      <c r="AT761" s="10"/>
      <c r="AU761" s="10"/>
      <c r="AV761" s="10"/>
      <c r="AW761" s="10"/>
      <c r="AX761" s="10"/>
      <c r="AY761" s="10"/>
      <c r="AZ761" s="10"/>
      <c r="BA761" s="10"/>
      <c r="BB761" s="10"/>
      <c r="BC761" s="10"/>
      <c r="BD761" s="10"/>
    </row>
    <row r="762" spans="1:56" ht="15" customHeight="1" x14ac:dyDescent="0.2">
      <c r="A762" s="1">
        <v>64</v>
      </c>
      <c r="B762" s="104" t="s">
        <v>293</v>
      </c>
      <c r="C762" s="105"/>
      <c r="D762" s="105"/>
      <c r="E762" s="105"/>
      <c r="F762" s="105"/>
      <c r="G762" s="105"/>
      <c r="H762" s="105"/>
      <c r="I762" s="105"/>
      <c r="J762" s="105"/>
      <c r="K762" s="105"/>
      <c r="L762" s="105"/>
      <c r="M762" s="105"/>
      <c r="N762" s="105"/>
      <c r="O762" s="105"/>
      <c r="P762" s="105"/>
      <c r="Q762" s="105"/>
      <c r="R762" s="105"/>
      <c r="S762" s="105"/>
      <c r="T762" s="105"/>
      <c r="U762" s="105"/>
      <c r="V762" s="105"/>
      <c r="W762" s="105"/>
      <c r="X762" s="105"/>
      <c r="Y762" s="105"/>
      <c r="Z762" s="105"/>
      <c r="AA762" s="105"/>
      <c r="AB762" s="105"/>
      <c r="AC762" s="105"/>
      <c r="AD762" s="105"/>
      <c r="AE762" s="105"/>
      <c r="AF762" s="105"/>
      <c r="AG762" s="105"/>
      <c r="AH762" s="105"/>
      <c r="AI762" s="105"/>
      <c r="AJ762" s="105"/>
      <c r="AK762" s="105"/>
      <c r="AL762" s="105"/>
      <c r="AM762" s="105"/>
      <c r="AN762" s="105"/>
      <c r="AO762" s="105"/>
      <c r="AP762" s="105"/>
      <c r="AQ762" s="10"/>
      <c r="AR762" s="10"/>
      <c r="AS762" s="10"/>
      <c r="AT762" s="10"/>
      <c r="AU762" s="10"/>
      <c r="AV762" s="10"/>
      <c r="AW762" s="10"/>
      <c r="AX762" s="10"/>
      <c r="AY762" s="10"/>
      <c r="AZ762" s="10"/>
      <c r="BA762" s="10"/>
      <c r="BB762" s="10"/>
      <c r="BC762" s="10"/>
      <c r="BD762" s="10"/>
    </row>
    <row r="763" spans="1:56" ht="15" customHeight="1" x14ac:dyDescent="0.2">
      <c r="A763" s="1"/>
      <c r="B763" s="106" t="s">
        <v>294</v>
      </c>
      <c r="C763" s="106"/>
      <c r="D763" s="106"/>
      <c r="E763" s="106"/>
      <c r="F763" s="106"/>
      <c r="G763" s="106"/>
      <c r="H763" s="106"/>
      <c r="I763" s="106"/>
      <c r="J763" s="106"/>
      <c r="K763" s="106"/>
      <c r="L763" s="106"/>
      <c r="M763" s="106"/>
      <c r="N763" s="106"/>
      <c r="O763" s="106"/>
      <c r="P763" s="106"/>
      <c r="Q763" s="106"/>
      <c r="R763" s="106"/>
      <c r="S763" s="106"/>
      <c r="T763" s="106"/>
      <c r="U763" s="106"/>
      <c r="V763" s="106"/>
      <c r="W763" s="106"/>
      <c r="X763" s="106"/>
      <c r="Y763" s="106"/>
      <c r="Z763" s="106"/>
      <c r="AA763" s="106"/>
      <c r="AB763" s="106"/>
      <c r="AC763" s="106"/>
      <c r="AD763" s="106"/>
      <c r="AE763" s="106"/>
      <c r="AF763" s="106"/>
      <c r="AG763" s="106"/>
      <c r="AH763" s="106"/>
      <c r="AI763" s="106"/>
      <c r="AJ763" s="106"/>
      <c r="AK763" s="106"/>
      <c r="AL763" s="106"/>
      <c r="AM763" s="106"/>
      <c r="AN763" s="106"/>
      <c r="AO763" s="106"/>
      <c r="AP763" s="106"/>
      <c r="AQ763" s="10"/>
      <c r="AR763" s="10"/>
      <c r="AS763" s="10"/>
      <c r="AT763" s="10"/>
      <c r="AU763" s="10"/>
      <c r="AV763" s="10"/>
      <c r="AW763" s="10"/>
      <c r="AX763" s="10"/>
      <c r="AY763" s="10"/>
      <c r="AZ763" s="10"/>
      <c r="BA763" s="10"/>
      <c r="BB763" s="10"/>
      <c r="BC763" s="10"/>
      <c r="BD763" s="10"/>
    </row>
    <row r="764" spans="1:56" ht="15" customHeight="1" x14ac:dyDescent="0.2">
      <c r="A764" s="82"/>
      <c r="B764" s="83"/>
      <c r="C764" s="83"/>
      <c r="D764" s="83"/>
      <c r="E764" s="83"/>
      <c r="F764" s="83"/>
      <c r="G764" s="83"/>
      <c r="H764" s="83"/>
      <c r="I764" s="83"/>
      <c r="J764" s="83"/>
      <c r="K764" s="83"/>
      <c r="L764" s="83"/>
      <c r="M764" s="83"/>
      <c r="N764" s="83"/>
      <c r="O764" s="83"/>
      <c r="P764" s="83"/>
      <c r="Q764" s="83"/>
      <c r="R764" s="83"/>
      <c r="S764" s="83"/>
      <c r="T764" s="83"/>
      <c r="U764" s="83"/>
      <c r="V764" s="83"/>
      <c r="W764" s="83"/>
      <c r="X764" s="83"/>
      <c r="Y764" s="83"/>
      <c r="Z764" s="83"/>
      <c r="AA764" s="83"/>
      <c r="AB764" s="83"/>
      <c r="AC764" s="83"/>
      <c r="AD764" s="83"/>
      <c r="AE764" s="83"/>
      <c r="AF764" s="83"/>
      <c r="AG764" s="83"/>
      <c r="AH764" s="83"/>
      <c r="AI764" s="83"/>
      <c r="AJ764" s="83"/>
      <c r="AK764" s="83"/>
      <c r="AL764" s="83"/>
      <c r="AM764" s="83"/>
      <c r="AN764" s="83"/>
      <c r="AO764" s="83"/>
      <c r="AP764" s="83"/>
      <c r="AQ764" s="81"/>
      <c r="AR764" s="81"/>
      <c r="AS764" s="81"/>
      <c r="AT764" s="81"/>
      <c r="AU764" s="81"/>
      <c r="AV764" s="81"/>
      <c r="AW764" s="81"/>
      <c r="AX764" s="81"/>
      <c r="AY764" s="81"/>
      <c r="AZ764" s="81"/>
      <c r="BA764" s="81"/>
      <c r="BB764" s="81"/>
      <c r="BC764" s="81"/>
      <c r="BD764" s="81"/>
    </row>
    <row r="765" spans="1:56" ht="15" customHeight="1" x14ac:dyDescent="0.2">
      <c r="A765" s="18"/>
      <c r="B765" s="107" t="s">
        <v>168</v>
      </c>
      <c r="C765" s="107"/>
      <c r="D765" s="107"/>
      <c r="E765" s="107"/>
      <c r="F765" s="107"/>
      <c r="G765" s="107"/>
      <c r="H765" s="107"/>
      <c r="I765" s="107"/>
      <c r="J765" s="107"/>
      <c r="K765" s="107"/>
      <c r="L765" s="107"/>
      <c r="M765" s="107"/>
      <c r="N765" s="10"/>
      <c r="O765" s="108" t="s">
        <v>53</v>
      </c>
      <c r="P765" s="109"/>
      <c r="Q765" s="78"/>
      <c r="R765" s="78"/>
      <c r="S765" s="77"/>
      <c r="T765" s="110" t="s">
        <v>54</v>
      </c>
      <c r="U765" s="110"/>
      <c r="V765" s="111"/>
      <c r="W765" s="78"/>
      <c r="X765" s="78"/>
      <c r="Y765" s="79"/>
      <c r="Z765" s="110" t="s">
        <v>55</v>
      </c>
      <c r="AA765" s="110"/>
      <c r="AB765" s="78"/>
      <c r="AC765" s="78"/>
      <c r="AD765" s="78"/>
      <c r="AE765" s="78"/>
      <c r="AF765" s="10"/>
      <c r="AG765" s="10"/>
      <c r="AH765" s="10"/>
      <c r="AI765" s="10"/>
      <c r="AJ765" s="10"/>
      <c r="AK765" s="10"/>
      <c r="AL765" s="10"/>
      <c r="AM765" s="10"/>
      <c r="AN765" s="10"/>
      <c r="AO765" s="10"/>
      <c r="AP765" s="10"/>
      <c r="AQ765" s="10"/>
      <c r="AR765" s="10"/>
      <c r="AS765" s="10"/>
      <c r="AT765" s="10"/>
      <c r="AU765" s="10"/>
      <c r="AV765" s="10"/>
      <c r="AW765" s="10"/>
      <c r="AX765" s="10"/>
      <c r="AY765" s="10"/>
      <c r="AZ765" s="10"/>
      <c r="BA765" s="10"/>
      <c r="BB765" s="10"/>
      <c r="BC765" s="10"/>
      <c r="BD765" s="10"/>
    </row>
    <row r="766" spans="1:56" ht="15" customHeight="1" x14ac:dyDescent="0.2">
      <c r="A766" s="18"/>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c r="AB766" s="10"/>
      <c r="AC766" s="10"/>
      <c r="AD766" s="10"/>
      <c r="AE766" s="10"/>
      <c r="AF766" s="10"/>
      <c r="AG766" s="10"/>
      <c r="AH766" s="10"/>
      <c r="AI766" s="10"/>
      <c r="AJ766" s="10"/>
      <c r="AK766" s="10"/>
      <c r="AL766" s="10"/>
      <c r="AM766" s="10"/>
      <c r="AN766" s="10"/>
      <c r="AO766" s="10"/>
      <c r="AP766" s="10"/>
      <c r="AQ766" s="10"/>
      <c r="AR766" s="10"/>
      <c r="AS766" s="10"/>
      <c r="AT766" s="10"/>
      <c r="AU766" s="10"/>
      <c r="AV766" s="10"/>
      <c r="AW766" s="10"/>
      <c r="AX766" s="10"/>
      <c r="AY766" s="10"/>
      <c r="AZ766" s="10"/>
      <c r="BA766" s="10"/>
      <c r="BB766" s="10"/>
      <c r="BC766" s="10"/>
      <c r="BD766" s="10"/>
    </row>
    <row r="767" spans="1:56" ht="15" customHeight="1" x14ac:dyDescent="0.2">
      <c r="A767" s="18"/>
      <c r="B767" s="282" t="s">
        <v>169</v>
      </c>
      <c r="C767" s="282"/>
      <c r="D767" s="282"/>
      <c r="E767" s="282"/>
      <c r="F767" s="282"/>
      <c r="G767" s="282"/>
      <c r="H767" s="282"/>
      <c r="I767" s="282"/>
      <c r="J767" s="282"/>
      <c r="K767" s="282"/>
      <c r="L767" s="282"/>
      <c r="M767" s="282"/>
      <c r="N767" s="10"/>
      <c r="O767" s="113"/>
      <c r="P767" s="114"/>
      <c r="Q767" s="114"/>
      <c r="R767" s="114"/>
      <c r="S767" s="114"/>
      <c r="T767" s="114"/>
      <c r="U767" s="114"/>
      <c r="V767" s="114"/>
      <c r="W767" s="114"/>
      <c r="X767" s="114"/>
      <c r="Y767" s="114"/>
      <c r="Z767" s="114"/>
      <c r="AA767" s="114"/>
      <c r="AB767" s="114"/>
      <c r="AC767" s="114"/>
      <c r="AD767" s="114"/>
      <c r="AE767" s="114"/>
      <c r="AF767" s="114"/>
      <c r="AG767" s="114"/>
      <c r="AH767" s="115"/>
      <c r="AI767" s="10"/>
      <c r="AJ767" s="10"/>
      <c r="AK767" s="10"/>
      <c r="AL767" s="10"/>
      <c r="AM767" s="10"/>
      <c r="AN767" s="10"/>
      <c r="AO767" s="10"/>
      <c r="AP767" s="10"/>
      <c r="AQ767" s="10"/>
      <c r="AR767" s="10"/>
      <c r="AS767" s="10"/>
      <c r="AT767" s="10"/>
      <c r="AU767" s="10"/>
      <c r="AV767" s="10"/>
      <c r="AW767" s="10"/>
      <c r="AX767" s="10"/>
      <c r="AY767" s="10"/>
      <c r="AZ767" s="10"/>
      <c r="BA767" s="10"/>
      <c r="BB767" s="10"/>
      <c r="BC767" s="10"/>
      <c r="BD767" s="10"/>
    </row>
    <row r="768" spans="1:56" ht="15" customHeight="1" x14ac:dyDescent="0.2">
      <c r="A768" s="18"/>
      <c r="B768" s="282"/>
      <c r="C768" s="282"/>
      <c r="D768" s="282"/>
      <c r="E768" s="282"/>
      <c r="F768" s="282"/>
      <c r="G768" s="282"/>
      <c r="H768" s="282"/>
      <c r="I768" s="282"/>
      <c r="J768" s="282"/>
      <c r="K768" s="282"/>
      <c r="L768" s="282"/>
      <c r="M768" s="282"/>
      <c r="N768" s="10"/>
      <c r="O768" s="116"/>
      <c r="P768" s="117"/>
      <c r="Q768" s="117"/>
      <c r="R768" s="117"/>
      <c r="S768" s="117"/>
      <c r="T768" s="117"/>
      <c r="U768" s="117"/>
      <c r="V768" s="117"/>
      <c r="W768" s="117"/>
      <c r="X768" s="117"/>
      <c r="Y768" s="117"/>
      <c r="Z768" s="117"/>
      <c r="AA768" s="117"/>
      <c r="AB768" s="117"/>
      <c r="AC768" s="117"/>
      <c r="AD768" s="117"/>
      <c r="AE768" s="117"/>
      <c r="AF768" s="117"/>
      <c r="AG768" s="117"/>
      <c r="AH768" s="118"/>
      <c r="AI768" s="10"/>
      <c r="AJ768" s="10"/>
      <c r="AK768" s="10"/>
      <c r="AL768" s="10"/>
      <c r="AM768" s="10"/>
      <c r="AN768" s="10"/>
      <c r="AO768" s="10"/>
      <c r="AP768" s="10"/>
      <c r="AQ768" s="10"/>
      <c r="AR768" s="10"/>
      <c r="AS768" s="10"/>
      <c r="AT768" s="10"/>
      <c r="AU768" s="10"/>
      <c r="AV768" s="10"/>
      <c r="AW768" s="10"/>
      <c r="AX768" s="10"/>
      <c r="AY768" s="10"/>
      <c r="AZ768" s="10"/>
      <c r="BA768" s="10"/>
      <c r="BB768" s="10"/>
      <c r="BC768" s="10"/>
      <c r="BD768" s="10"/>
    </row>
    <row r="769" spans="1:56" ht="15" customHeight="1" x14ac:dyDescent="0.2">
      <c r="A769" s="18"/>
      <c r="B769" s="282"/>
      <c r="C769" s="282"/>
      <c r="D769" s="282"/>
      <c r="E769" s="282"/>
      <c r="F769" s="282"/>
      <c r="G769" s="282"/>
      <c r="H769" s="282"/>
      <c r="I769" s="282"/>
      <c r="J769" s="282"/>
      <c r="K769" s="282"/>
      <c r="L769" s="282"/>
      <c r="M769" s="282"/>
      <c r="N769" s="10"/>
      <c r="O769" s="116"/>
      <c r="P769" s="117"/>
      <c r="Q769" s="117"/>
      <c r="R769" s="117"/>
      <c r="S769" s="117"/>
      <c r="T769" s="117"/>
      <c r="U769" s="117"/>
      <c r="V769" s="117"/>
      <c r="W769" s="117"/>
      <c r="X769" s="117"/>
      <c r="Y769" s="117"/>
      <c r="Z769" s="117"/>
      <c r="AA769" s="117"/>
      <c r="AB769" s="117"/>
      <c r="AC769" s="117"/>
      <c r="AD769" s="117"/>
      <c r="AE769" s="117"/>
      <c r="AF769" s="117"/>
      <c r="AG769" s="117"/>
      <c r="AH769" s="118"/>
      <c r="AI769" s="10"/>
      <c r="AJ769" s="10"/>
      <c r="AK769" s="10"/>
      <c r="AL769" s="10"/>
      <c r="AM769" s="10"/>
      <c r="AN769" s="10"/>
      <c r="AO769" s="10"/>
      <c r="AP769" s="10"/>
      <c r="AQ769" s="10"/>
      <c r="AR769" s="10"/>
      <c r="AS769" s="10"/>
      <c r="AT769" s="10"/>
      <c r="AU769" s="10"/>
      <c r="AV769" s="10"/>
      <c r="AW769" s="10"/>
      <c r="AX769" s="10"/>
      <c r="AY769" s="10"/>
      <c r="AZ769" s="10"/>
      <c r="BA769" s="10"/>
      <c r="BB769" s="10"/>
      <c r="BC769" s="10"/>
      <c r="BD769" s="10"/>
    </row>
    <row r="770" spans="1:56" ht="15" customHeight="1" x14ac:dyDescent="0.2">
      <c r="A770" s="18"/>
      <c r="B770" s="282"/>
      <c r="C770" s="282"/>
      <c r="D770" s="282"/>
      <c r="E770" s="282"/>
      <c r="F770" s="282"/>
      <c r="G770" s="282"/>
      <c r="H770" s="282"/>
      <c r="I770" s="282"/>
      <c r="J770" s="282"/>
      <c r="K770" s="282"/>
      <c r="L770" s="282"/>
      <c r="M770" s="282"/>
      <c r="N770" s="10"/>
      <c r="O770" s="116"/>
      <c r="P770" s="117"/>
      <c r="Q770" s="117"/>
      <c r="R770" s="117"/>
      <c r="S770" s="117"/>
      <c r="T770" s="117"/>
      <c r="U770" s="117"/>
      <c r="V770" s="117"/>
      <c r="W770" s="117"/>
      <c r="X770" s="117"/>
      <c r="Y770" s="117"/>
      <c r="Z770" s="117"/>
      <c r="AA770" s="117"/>
      <c r="AB770" s="117"/>
      <c r="AC770" s="117"/>
      <c r="AD770" s="117"/>
      <c r="AE770" s="117"/>
      <c r="AF770" s="117"/>
      <c r="AG770" s="117"/>
      <c r="AH770" s="118"/>
      <c r="AI770" s="10"/>
      <c r="AJ770" s="10"/>
      <c r="AK770" s="10"/>
      <c r="AL770" s="10"/>
      <c r="AM770" s="10"/>
      <c r="AN770" s="10"/>
      <c r="AO770" s="10"/>
      <c r="AP770" s="10"/>
      <c r="AQ770" s="10"/>
      <c r="AR770" s="10"/>
      <c r="AS770" s="10"/>
      <c r="AT770" s="10"/>
      <c r="AU770" s="10"/>
      <c r="AV770" s="10"/>
      <c r="AW770" s="10"/>
      <c r="AX770" s="10"/>
      <c r="AY770" s="10"/>
      <c r="AZ770" s="10"/>
      <c r="BA770" s="10"/>
      <c r="BB770" s="10"/>
      <c r="BC770" s="10"/>
      <c r="BD770" s="10"/>
    </row>
    <row r="771" spans="1:56" ht="15" customHeight="1" x14ac:dyDescent="0.2">
      <c r="A771" s="18"/>
      <c r="B771" s="282"/>
      <c r="C771" s="282"/>
      <c r="D771" s="282"/>
      <c r="E771" s="282"/>
      <c r="F771" s="282"/>
      <c r="G771" s="282"/>
      <c r="H771" s="282"/>
      <c r="I771" s="282"/>
      <c r="J771" s="282"/>
      <c r="K771" s="282"/>
      <c r="L771" s="282"/>
      <c r="M771" s="282"/>
      <c r="N771" s="10"/>
      <c r="O771" s="119"/>
      <c r="P771" s="120"/>
      <c r="Q771" s="120"/>
      <c r="R771" s="120"/>
      <c r="S771" s="120"/>
      <c r="T771" s="120"/>
      <c r="U771" s="120"/>
      <c r="V771" s="120"/>
      <c r="W771" s="120"/>
      <c r="X771" s="120"/>
      <c r="Y771" s="120"/>
      <c r="Z771" s="120"/>
      <c r="AA771" s="120"/>
      <c r="AB771" s="120"/>
      <c r="AC771" s="120"/>
      <c r="AD771" s="120"/>
      <c r="AE771" s="120"/>
      <c r="AF771" s="120"/>
      <c r="AG771" s="120"/>
      <c r="AH771" s="121"/>
      <c r="AI771" s="10"/>
      <c r="AJ771" s="10"/>
      <c r="AK771" s="10"/>
      <c r="AL771" s="10"/>
      <c r="AM771" s="10"/>
      <c r="AN771" s="10"/>
      <c r="AO771" s="10"/>
      <c r="AP771" s="10"/>
      <c r="AQ771" s="10"/>
      <c r="AR771" s="10"/>
      <c r="AS771" s="10"/>
      <c r="AT771" s="10"/>
      <c r="AU771" s="10"/>
      <c r="AV771" s="10"/>
      <c r="AW771" s="10"/>
      <c r="AX771" s="10"/>
      <c r="AY771" s="10"/>
      <c r="AZ771" s="10"/>
      <c r="BA771" s="10"/>
      <c r="BB771" s="10"/>
      <c r="BC771" s="10"/>
      <c r="BD771" s="10"/>
    </row>
    <row r="772" spans="1:56" ht="2.25" customHeight="1" x14ac:dyDescent="0.2">
      <c r="A772" s="18"/>
      <c r="B772" s="10"/>
      <c r="C772" s="10"/>
      <c r="D772" s="10"/>
      <c r="E772" s="10"/>
      <c r="F772" s="10"/>
      <c r="G772" s="10"/>
      <c r="H772" s="10"/>
      <c r="I772" s="10"/>
      <c r="J772" s="10"/>
      <c r="K772" s="10"/>
      <c r="L772" s="10"/>
      <c r="M772" s="10"/>
      <c r="N772" s="10"/>
      <c r="O772" s="81"/>
      <c r="P772" s="81"/>
      <c r="Q772" s="81"/>
      <c r="R772" s="81"/>
      <c r="S772" s="81"/>
      <c r="T772" s="81"/>
      <c r="U772" s="81"/>
      <c r="V772" s="81"/>
      <c r="W772" s="81"/>
      <c r="X772" s="81"/>
      <c r="Y772" s="81"/>
      <c r="Z772" s="81"/>
      <c r="AA772" s="81"/>
      <c r="AB772" s="81"/>
      <c r="AC772" s="81"/>
      <c r="AD772" s="81"/>
      <c r="AE772" s="81"/>
      <c r="AF772" s="81"/>
      <c r="AG772" s="81"/>
      <c r="AH772" s="81"/>
      <c r="AI772" s="10"/>
      <c r="AJ772" s="10"/>
      <c r="AK772" s="10"/>
      <c r="AL772" s="10"/>
      <c r="AM772" s="10"/>
      <c r="AN772" s="10"/>
      <c r="AO772" s="10"/>
      <c r="AP772" s="10"/>
      <c r="AQ772" s="10"/>
      <c r="AR772" s="10"/>
      <c r="AS772" s="10"/>
      <c r="AT772" s="10"/>
      <c r="AU772" s="10"/>
      <c r="AV772" s="10"/>
      <c r="AW772" s="10"/>
      <c r="AX772" s="10"/>
      <c r="AY772" s="10"/>
      <c r="AZ772" s="10"/>
      <c r="BA772" s="10"/>
      <c r="BB772" s="10"/>
      <c r="BC772" s="10"/>
      <c r="BD772" s="10"/>
    </row>
    <row r="773" spans="1:56" ht="15" customHeight="1" x14ac:dyDescent="0.2">
      <c r="A773" s="18"/>
      <c r="B773" s="122" t="s">
        <v>59</v>
      </c>
      <c r="C773" s="122"/>
      <c r="D773" s="122"/>
      <c r="E773" s="122"/>
      <c r="F773" s="122"/>
      <c r="G773" s="122"/>
      <c r="H773" s="122"/>
      <c r="I773" s="122"/>
      <c r="J773" s="122"/>
      <c r="K773" s="122"/>
      <c r="L773" s="122"/>
      <c r="M773" s="122"/>
      <c r="N773" s="10"/>
      <c r="O773" s="123"/>
      <c r="P773" s="124"/>
      <c r="Q773" s="124"/>
      <c r="R773" s="124"/>
      <c r="S773" s="124"/>
      <c r="T773" s="124"/>
      <c r="U773" s="124"/>
      <c r="V773" s="124"/>
      <c r="W773" s="124"/>
      <c r="X773" s="124"/>
      <c r="Y773" s="124"/>
      <c r="Z773" s="124"/>
      <c r="AA773" s="124"/>
      <c r="AB773" s="124"/>
      <c r="AC773" s="124"/>
      <c r="AD773" s="124"/>
      <c r="AE773" s="124"/>
      <c r="AF773" s="124"/>
      <c r="AG773" s="124"/>
      <c r="AH773" s="125"/>
      <c r="AI773" s="10"/>
      <c r="AJ773" s="10"/>
      <c r="AK773" s="10"/>
      <c r="AL773" s="10"/>
      <c r="AM773" s="10"/>
      <c r="AN773" s="10"/>
      <c r="AO773" s="10"/>
      <c r="AP773" s="10"/>
      <c r="AQ773" s="10"/>
      <c r="AR773" s="10"/>
      <c r="AS773" s="10"/>
      <c r="AT773" s="10"/>
      <c r="AU773" s="10"/>
      <c r="AV773" s="10"/>
      <c r="AW773" s="10"/>
      <c r="AX773" s="10"/>
      <c r="AY773" s="10"/>
      <c r="AZ773" s="10"/>
      <c r="BA773" s="10"/>
      <c r="BB773" s="10"/>
      <c r="BC773" s="10"/>
      <c r="BD773" s="10"/>
    </row>
    <row r="774" spans="1:56" ht="2.25" customHeight="1" x14ac:dyDescent="0.2">
      <c r="A774" s="10"/>
      <c r="B774" s="10"/>
      <c r="C774" s="10"/>
      <c r="D774" s="10"/>
      <c r="E774" s="10"/>
      <c r="F774" s="10"/>
      <c r="G774" s="10"/>
      <c r="H774" s="10"/>
      <c r="I774" s="10"/>
      <c r="J774" s="10"/>
      <c r="K774" s="10"/>
      <c r="L774" s="10"/>
      <c r="M774" s="10"/>
      <c r="N774" s="10"/>
      <c r="O774" s="81"/>
      <c r="P774" s="81"/>
      <c r="Q774" s="81"/>
      <c r="R774" s="81"/>
      <c r="S774" s="81"/>
      <c r="T774" s="81"/>
      <c r="U774" s="81"/>
      <c r="V774" s="81"/>
      <c r="W774" s="81"/>
      <c r="X774" s="81"/>
      <c r="Y774" s="81"/>
      <c r="Z774" s="81"/>
      <c r="AA774" s="81"/>
      <c r="AB774" s="81"/>
      <c r="AC774" s="81"/>
      <c r="AD774" s="81"/>
      <c r="AE774" s="81"/>
      <c r="AF774" s="81"/>
      <c r="AG774" s="81"/>
      <c r="AH774" s="81"/>
      <c r="AI774" s="10"/>
      <c r="AJ774" s="10"/>
      <c r="AK774" s="10"/>
      <c r="AL774" s="10"/>
      <c r="AM774" s="10"/>
      <c r="AN774" s="10"/>
      <c r="AO774" s="10"/>
      <c r="AP774" s="10"/>
      <c r="AQ774" s="10"/>
      <c r="AR774" s="10"/>
      <c r="AS774" s="10"/>
      <c r="AT774" s="10"/>
      <c r="AU774" s="10"/>
      <c r="AV774" s="10"/>
      <c r="AW774" s="10"/>
      <c r="AX774" s="10"/>
      <c r="AY774" s="10"/>
      <c r="AZ774" s="10"/>
      <c r="BA774" s="10"/>
      <c r="BB774" s="10"/>
      <c r="BC774" s="10"/>
      <c r="BD774" s="10"/>
    </row>
    <row r="775" spans="1:56" ht="15" customHeight="1" x14ac:dyDescent="0.2">
      <c r="A775" s="18"/>
      <c r="B775" s="122" t="s">
        <v>170</v>
      </c>
      <c r="C775" s="122"/>
      <c r="D775" s="122"/>
      <c r="E775" s="122"/>
      <c r="F775" s="122"/>
      <c r="G775" s="122"/>
      <c r="H775" s="122"/>
      <c r="I775" s="122"/>
      <c r="J775" s="122"/>
      <c r="K775" s="122"/>
      <c r="L775" s="122"/>
      <c r="M775" s="122"/>
      <c r="N775" s="10"/>
      <c r="O775" s="123"/>
      <c r="P775" s="124"/>
      <c r="Q775" s="124"/>
      <c r="R775" s="124"/>
      <c r="S775" s="124"/>
      <c r="T775" s="124"/>
      <c r="U775" s="124"/>
      <c r="V775" s="124"/>
      <c r="W775" s="124"/>
      <c r="X775" s="124"/>
      <c r="Y775" s="124"/>
      <c r="Z775" s="124"/>
      <c r="AA775" s="124"/>
      <c r="AB775" s="124"/>
      <c r="AC775" s="124"/>
      <c r="AD775" s="124"/>
      <c r="AE775" s="124"/>
      <c r="AF775" s="124"/>
      <c r="AG775" s="124"/>
      <c r="AH775" s="125"/>
      <c r="AI775" s="10"/>
      <c r="AJ775" s="10"/>
      <c r="AK775" s="10"/>
      <c r="AL775" s="10"/>
      <c r="AM775" s="10"/>
      <c r="AN775" s="10"/>
      <c r="AO775" s="10"/>
      <c r="AP775" s="10"/>
      <c r="AQ775" s="10"/>
      <c r="AR775" s="10"/>
      <c r="AS775" s="10"/>
      <c r="AT775" s="10"/>
      <c r="AU775" s="10"/>
      <c r="AV775" s="10"/>
      <c r="AW775" s="10"/>
      <c r="AX775" s="10"/>
      <c r="AY775" s="10"/>
      <c r="AZ775" s="10"/>
      <c r="BA775" s="10"/>
      <c r="BB775" s="10"/>
      <c r="BC775" s="10"/>
      <c r="BD775" s="10"/>
    </row>
    <row r="776" spans="1:56" ht="15" customHeight="1" x14ac:dyDescent="0.2">
      <c r="A776" s="18"/>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c r="AB776" s="10"/>
      <c r="AC776" s="10"/>
      <c r="AD776" s="10"/>
      <c r="AE776" s="10"/>
      <c r="AF776" s="10"/>
      <c r="AG776" s="10"/>
      <c r="AH776" s="10"/>
      <c r="AI776" s="10"/>
      <c r="AJ776" s="10"/>
      <c r="AK776" s="10"/>
      <c r="AL776" s="10"/>
      <c r="AM776" s="10"/>
      <c r="AN776" s="10"/>
      <c r="AO776" s="10"/>
      <c r="AP776" s="10"/>
      <c r="AQ776" s="10"/>
      <c r="AR776" s="10"/>
      <c r="AS776" s="10"/>
      <c r="AT776" s="10"/>
      <c r="AU776" s="10"/>
      <c r="AV776" s="10"/>
      <c r="AW776" s="10"/>
      <c r="AX776" s="10"/>
      <c r="AY776" s="10"/>
      <c r="AZ776" s="10"/>
      <c r="BA776" s="10"/>
      <c r="BB776" s="10"/>
      <c r="BC776" s="10"/>
      <c r="BD776" s="10"/>
    </row>
    <row r="777" spans="1:56" ht="15" customHeight="1" x14ac:dyDescent="0.2">
      <c r="A777" s="18"/>
      <c r="B777" s="90" t="s">
        <v>171</v>
      </c>
      <c r="C777" s="90"/>
      <c r="D777" s="90"/>
      <c r="E777" s="90"/>
      <c r="F777" s="90"/>
      <c r="G777" s="90"/>
      <c r="H777" s="90"/>
      <c r="I777" s="90"/>
      <c r="J777" s="90"/>
      <c r="K777" s="90"/>
      <c r="L777" s="90"/>
      <c r="M777" s="90"/>
      <c r="N777" s="90"/>
      <c r="O777" s="90"/>
      <c r="P777" s="90"/>
      <c r="Q777" s="90"/>
      <c r="R777" s="90"/>
      <c r="S777" s="90"/>
      <c r="T777" s="90"/>
      <c r="U777" s="90"/>
      <c r="V777" s="90"/>
      <c r="W777" s="90"/>
      <c r="X777" s="90"/>
      <c r="Y777" s="90"/>
      <c r="Z777" s="90"/>
      <c r="AA777" s="90"/>
      <c r="AB777" s="90"/>
      <c r="AC777" s="90"/>
      <c r="AD777" s="90"/>
      <c r="AE777" s="90"/>
      <c r="AF777" s="90"/>
      <c r="AG777" s="90"/>
      <c r="AH777" s="90"/>
      <c r="AI777" s="90"/>
      <c r="AJ777" s="90"/>
      <c r="AK777" s="90"/>
      <c r="AL777" s="90"/>
      <c r="AM777" s="90"/>
      <c r="AN777" s="90"/>
      <c r="AO777" s="90"/>
      <c r="AP777" s="91"/>
      <c r="AQ777" s="10"/>
      <c r="AR777" s="10"/>
      <c r="AS777" s="10"/>
      <c r="AT777" s="10"/>
      <c r="AU777" s="10"/>
      <c r="AV777" s="10"/>
      <c r="AW777" s="10"/>
      <c r="AX777" s="10"/>
      <c r="AY777" s="10"/>
      <c r="AZ777" s="10"/>
      <c r="BA777" s="10"/>
      <c r="BB777" s="10"/>
      <c r="BC777" s="10"/>
      <c r="BD777" s="10"/>
    </row>
    <row r="778" spans="1:56" ht="15" customHeight="1" x14ac:dyDescent="0.2">
      <c r="A778" s="18"/>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c r="AB778" s="10"/>
      <c r="AC778" s="10"/>
      <c r="AD778" s="10"/>
      <c r="AE778" s="10"/>
      <c r="AF778" s="10"/>
      <c r="AG778" s="10"/>
      <c r="AH778" s="10"/>
      <c r="AI778" s="10"/>
      <c r="AJ778" s="10"/>
      <c r="AK778" s="10"/>
      <c r="AL778" s="10"/>
      <c r="AM778" s="10"/>
      <c r="AN778" s="10"/>
      <c r="AO778" s="10"/>
      <c r="AP778" s="10"/>
      <c r="AQ778" s="10"/>
      <c r="AR778" s="10"/>
      <c r="AS778" s="10"/>
      <c r="AT778" s="10"/>
      <c r="AU778" s="10"/>
      <c r="AV778" s="10"/>
      <c r="AW778" s="10"/>
      <c r="AX778" s="10"/>
      <c r="AY778" s="10"/>
      <c r="AZ778" s="10"/>
      <c r="BA778" s="10"/>
      <c r="BB778" s="10"/>
      <c r="BC778" s="10"/>
      <c r="BD778" s="10"/>
    </row>
    <row r="779" spans="1:56" ht="15" customHeight="1" x14ac:dyDescent="0.2">
      <c r="A779" s="18">
        <v>65</v>
      </c>
      <c r="B779" s="92" t="s">
        <v>295</v>
      </c>
      <c r="C779" s="92"/>
      <c r="D779" s="92"/>
      <c r="E779" s="92"/>
      <c r="F779" s="92"/>
      <c r="G779" s="92"/>
      <c r="H779" s="92"/>
      <c r="I779" s="92"/>
      <c r="J779" s="92"/>
      <c r="K779" s="92"/>
      <c r="L779" s="92"/>
      <c r="M779" s="92"/>
      <c r="N779" s="92"/>
      <c r="O779" s="92"/>
      <c r="P779" s="92"/>
      <c r="Q779" s="92"/>
      <c r="R779" s="92"/>
      <c r="S779" s="92"/>
      <c r="T779" s="92"/>
      <c r="U779" s="92"/>
      <c r="V779" s="92"/>
      <c r="W779" s="92"/>
      <c r="X779" s="92"/>
      <c r="Y779" s="92"/>
      <c r="Z779" s="92"/>
      <c r="AA779" s="92"/>
      <c r="AB779" s="92"/>
      <c r="AC779" s="92"/>
      <c r="AD779" s="92"/>
      <c r="AE779" s="92"/>
      <c r="AF779" s="92"/>
      <c r="AG779" s="92"/>
      <c r="AH779" s="92"/>
      <c r="AI779" s="92"/>
      <c r="AJ779" s="92"/>
      <c r="AK779" s="92"/>
      <c r="AL779" s="92"/>
      <c r="AM779" s="92"/>
      <c r="AN779" s="92"/>
      <c r="AO779" s="92"/>
      <c r="AP779" s="92"/>
      <c r="AQ779" s="10"/>
      <c r="AR779" s="10"/>
      <c r="AS779" s="10"/>
      <c r="AT779" s="10"/>
      <c r="AU779" s="10"/>
      <c r="AV779" s="10"/>
      <c r="AW779" s="10"/>
      <c r="AX779" s="10"/>
      <c r="AY779" s="10"/>
      <c r="AZ779" s="10"/>
      <c r="BA779" s="10"/>
      <c r="BB779" s="10"/>
      <c r="BC779" s="10"/>
      <c r="BD779" s="10"/>
    </row>
    <row r="780" spans="1:56" ht="30" customHeight="1" x14ac:dyDescent="0.2">
      <c r="A780" s="18"/>
      <c r="B780" s="93" t="s">
        <v>296</v>
      </c>
      <c r="C780" s="94"/>
      <c r="D780" s="94"/>
      <c r="E780" s="94"/>
      <c r="F780" s="94"/>
      <c r="G780" s="94"/>
      <c r="H780" s="94"/>
      <c r="I780" s="94"/>
      <c r="J780" s="94"/>
      <c r="K780" s="94"/>
      <c r="L780" s="94"/>
      <c r="M780" s="94"/>
      <c r="N780" s="94"/>
      <c r="O780" s="94"/>
      <c r="P780" s="94"/>
      <c r="Q780" s="94"/>
      <c r="R780" s="94"/>
      <c r="S780" s="94"/>
      <c r="T780" s="94"/>
      <c r="U780" s="94"/>
      <c r="V780" s="94"/>
      <c r="W780" s="94"/>
      <c r="X780" s="94"/>
      <c r="Y780" s="94"/>
      <c r="Z780" s="94"/>
      <c r="AA780" s="94"/>
      <c r="AB780" s="94"/>
      <c r="AC780" s="94"/>
      <c r="AD780" s="94"/>
      <c r="AE780" s="94"/>
      <c r="AF780" s="94"/>
      <c r="AG780" s="94"/>
      <c r="AH780" s="94"/>
      <c r="AI780" s="94"/>
      <c r="AJ780" s="94"/>
      <c r="AK780" s="94"/>
      <c r="AL780" s="94"/>
      <c r="AM780" s="94"/>
      <c r="AN780" s="94"/>
      <c r="AO780" s="94"/>
      <c r="AP780" s="61"/>
      <c r="AQ780" s="10"/>
      <c r="AR780" s="10"/>
      <c r="AS780" s="10"/>
      <c r="AT780" s="10"/>
      <c r="AU780" s="10"/>
      <c r="AV780" s="10"/>
      <c r="AW780" s="10"/>
      <c r="AX780" s="10"/>
      <c r="AY780" s="10"/>
      <c r="AZ780" s="10"/>
      <c r="BA780" s="10"/>
      <c r="BB780" s="10"/>
      <c r="BC780" s="10"/>
      <c r="BD780" s="10"/>
    </row>
    <row r="781" spans="1:56" ht="15" customHeight="1" x14ac:dyDescent="0.2">
      <c r="A781" s="18"/>
      <c r="B781" s="95" t="s">
        <v>172</v>
      </c>
      <c r="C781" s="95"/>
      <c r="D781" s="95"/>
      <c r="E781" s="95"/>
      <c r="F781" s="95"/>
      <c r="G781" s="95"/>
      <c r="H781" s="95"/>
      <c r="I781" s="95"/>
      <c r="J781" s="95"/>
      <c r="K781" s="95"/>
      <c r="L781" s="95"/>
      <c r="M781" s="95"/>
      <c r="N781" s="95"/>
      <c r="O781" s="95"/>
      <c r="P781" s="95"/>
      <c r="Q781" s="95"/>
      <c r="R781" s="95"/>
      <c r="S781" s="95"/>
      <c r="T781" s="95"/>
      <c r="U781" s="95"/>
      <c r="V781" s="95"/>
      <c r="W781" s="95"/>
      <c r="X781" s="95"/>
      <c r="Y781" s="95"/>
      <c r="Z781" s="95"/>
      <c r="AA781" s="95"/>
      <c r="AB781" s="95"/>
      <c r="AC781" s="95"/>
      <c r="AD781" s="95"/>
      <c r="AE781" s="95"/>
      <c r="AF781" s="95"/>
      <c r="AG781" s="95"/>
      <c r="AH781" s="95"/>
      <c r="AI781" s="95"/>
      <c r="AJ781" s="95"/>
      <c r="AK781" s="95"/>
      <c r="AL781" s="95"/>
      <c r="AM781" s="95"/>
      <c r="AN781" s="95"/>
      <c r="AO781" s="95"/>
      <c r="AP781" s="95"/>
      <c r="AQ781" s="10"/>
      <c r="AR781" s="10"/>
      <c r="AS781" s="10"/>
      <c r="AT781" s="10"/>
      <c r="AU781" s="10"/>
      <c r="AV781" s="10"/>
      <c r="AW781" s="10"/>
      <c r="AX781" s="10"/>
      <c r="AY781" s="10"/>
      <c r="AZ781" s="10"/>
      <c r="BA781" s="10"/>
      <c r="BB781" s="10"/>
      <c r="BC781" s="10"/>
      <c r="BD781" s="10"/>
    </row>
    <row r="782" spans="1:56" ht="2.25" customHeight="1" x14ac:dyDescent="0.2">
      <c r="A782" s="18"/>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c r="AB782" s="10"/>
      <c r="AC782" s="10"/>
      <c r="AD782" s="10"/>
      <c r="AE782" s="10"/>
      <c r="AF782" s="10"/>
      <c r="AG782" s="10"/>
      <c r="AH782" s="10"/>
      <c r="AI782" s="10"/>
      <c r="AJ782" s="10"/>
      <c r="AK782" s="10"/>
      <c r="AL782" s="10"/>
      <c r="AM782" s="10"/>
      <c r="AN782" s="10"/>
      <c r="AO782" s="10"/>
      <c r="AP782" s="10"/>
      <c r="AQ782" s="10"/>
      <c r="AR782" s="10"/>
      <c r="AS782" s="10"/>
      <c r="AT782" s="10"/>
      <c r="AU782" s="10"/>
      <c r="AV782" s="10"/>
      <c r="AW782" s="10"/>
      <c r="AX782" s="10"/>
      <c r="AY782" s="10"/>
      <c r="AZ782" s="10"/>
      <c r="BA782" s="10"/>
      <c r="BB782" s="10"/>
      <c r="BC782" s="10"/>
      <c r="BD782" s="10"/>
    </row>
    <row r="783" spans="1:56" ht="15" hidden="1" customHeight="1" x14ac:dyDescent="0.2"/>
    <row r="784" spans="1:56" ht="15" hidden="1" customHeight="1" x14ac:dyDescent="0.2"/>
    <row r="785" ht="15" hidden="1" customHeight="1" x14ac:dyDescent="0.2"/>
    <row r="786" ht="15" hidden="1" customHeight="1" x14ac:dyDescent="0.2"/>
    <row r="787" ht="15" hidden="1" customHeight="1" x14ac:dyDescent="0.2"/>
    <row r="788" ht="15" hidden="1" customHeight="1" x14ac:dyDescent="0.2"/>
    <row r="789" ht="15" hidden="1" customHeight="1" x14ac:dyDescent="0.2"/>
    <row r="790" ht="15" hidden="1" customHeight="1" x14ac:dyDescent="0.2"/>
    <row r="791" ht="15" hidden="1" customHeight="1" x14ac:dyDescent="0.2"/>
    <row r="792" ht="15" hidden="1" customHeight="1" x14ac:dyDescent="0.2"/>
    <row r="793" ht="15" hidden="1" customHeight="1" x14ac:dyDescent="0.2"/>
    <row r="794" ht="15" hidden="1" customHeight="1" x14ac:dyDescent="0.2"/>
    <row r="795" ht="15" hidden="1" customHeight="1" x14ac:dyDescent="0.2"/>
    <row r="796" ht="15" hidden="1" customHeight="1" x14ac:dyDescent="0.2"/>
    <row r="797" ht="15" hidden="1" customHeight="1" x14ac:dyDescent="0.2"/>
    <row r="798" ht="15" hidden="1" customHeight="1" x14ac:dyDescent="0.2"/>
    <row r="799" ht="15" hidden="1" customHeight="1" x14ac:dyDescent="0.2"/>
    <row r="800" ht="15" hidden="1" customHeight="1" x14ac:dyDescent="0.2"/>
    <row r="801" ht="15" hidden="1" customHeight="1" x14ac:dyDescent="0.2"/>
    <row r="802" ht="15" hidden="1" customHeight="1" x14ac:dyDescent="0.2"/>
    <row r="803" ht="15" hidden="1" customHeight="1" x14ac:dyDescent="0.2"/>
    <row r="804" ht="15" hidden="1" customHeight="1" x14ac:dyDescent="0.2"/>
    <row r="805" ht="15" hidden="1" customHeight="1" x14ac:dyDescent="0.2"/>
    <row r="806" ht="15" hidden="1" customHeight="1" x14ac:dyDescent="0.2"/>
    <row r="807" ht="15" hidden="1" customHeight="1" x14ac:dyDescent="0.2"/>
    <row r="808" ht="15" hidden="1" customHeight="1" x14ac:dyDescent="0.2"/>
    <row r="809" ht="15" hidden="1" customHeight="1" x14ac:dyDescent="0.2"/>
    <row r="810" ht="15" hidden="1" customHeight="1" x14ac:dyDescent="0.2"/>
    <row r="811" ht="15" hidden="1" customHeight="1" x14ac:dyDescent="0.2"/>
    <row r="812" ht="15" hidden="1" customHeight="1" x14ac:dyDescent="0.2"/>
    <row r="813" ht="15" hidden="1" customHeight="1" x14ac:dyDescent="0.2"/>
    <row r="814" ht="15" hidden="1" customHeight="1" x14ac:dyDescent="0.2"/>
    <row r="815" ht="15" hidden="1" customHeight="1" x14ac:dyDescent="0.2"/>
    <row r="816" ht="15" hidden="1" customHeight="1" x14ac:dyDescent="0.2"/>
    <row r="817" ht="15" hidden="1" customHeight="1" x14ac:dyDescent="0.2"/>
    <row r="818" ht="15" hidden="1" customHeight="1" x14ac:dyDescent="0.2"/>
    <row r="819" ht="15" hidden="1" customHeight="1" x14ac:dyDescent="0.2"/>
    <row r="820" ht="15" hidden="1" customHeight="1" x14ac:dyDescent="0.2"/>
    <row r="821" ht="15" hidden="1" customHeight="1" x14ac:dyDescent="0.2"/>
    <row r="822" ht="15" hidden="1" customHeight="1" x14ac:dyDescent="0.2"/>
    <row r="823" ht="15" hidden="1" customHeight="1" x14ac:dyDescent="0.2"/>
    <row r="824" ht="15" hidden="1" customHeight="1" x14ac:dyDescent="0.2"/>
    <row r="825" ht="15" hidden="1" customHeight="1" x14ac:dyDescent="0.2"/>
    <row r="826" ht="15" hidden="1" customHeight="1" x14ac:dyDescent="0.2"/>
    <row r="827" ht="15" hidden="1" customHeight="1" x14ac:dyDescent="0.2"/>
    <row r="828" ht="15" hidden="1" customHeight="1" x14ac:dyDescent="0.2"/>
    <row r="829" ht="15" hidden="1" customHeight="1" x14ac:dyDescent="0.2"/>
    <row r="830" ht="15" hidden="1" customHeight="1" x14ac:dyDescent="0.2"/>
    <row r="831" ht="15" hidden="1" customHeight="1" x14ac:dyDescent="0.2"/>
    <row r="832" ht="15" hidden="1" customHeight="1" x14ac:dyDescent="0.2"/>
    <row r="833" ht="15" hidden="1" customHeight="1" x14ac:dyDescent="0.2"/>
    <row r="834" ht="15" hidden="1" customHeight="1" x14ac:dyDescent="0.2"/>
    <row r="835" ht="15" hidden="1" customHeight="1" x14ac:dyDescent="0.2"/>
    <row r="836" ht="15" hidden="1" customHeight="1" x14ac:dyDescent="0.2"/>
    <row r="837" ht="15" hidden="1" customHeight="1" x14ac:dyDescent="0.2"/>
    <row r="838" ht="15" hidden="1" customHeight="1" x14ac:dyDescent="0.2"/>
    <row r="839" ht="15" hidden="1" customHeight="1" x14ac:dyDescent="0.2"/>
    <row r="840" ht="15" hidden="1" customHeight="1" x14ac:dyDescent="0.2"/>
    <row r="841" ht="15" hidden="1" customHeight="1" x14ac:dyDescent="0.2"/>
    <row r="842" ht="15" hidden="1" customHeight="1" x14ac:dyDescent="0.2"/>
    <row r="843" ht="15" hidden="1" customHeight="1" x14ac:dyDescent="0.2"/>
    <row r="844" ht="15" hidden="1" customHeight="1" x14ac:dyDescent="0.2"/>
    <row r="845" ht="15" hidden="1" customHeight="1" x14ac:dyDescent="0.2"/>
    <row r="846" ht="15" hidden="1" customHeight="1" x14ac:dyDescent="0.2"/>
    <row r="847" ht="15" hidden="1" customHeight="1" x14ac:dyDescent="0.2"/>
    <row r="848" ht="15" hidden="1" customHeight="1" x14ac:dyDescent="0.2"/>
    <row r="849" ht="15" hidden="1" customHeight="1" x14ac:dyDescent="0.2"/>
    <row r="850" ht="15" hidden="1" customHeight="1" x14ac:dyDescent="0.2"/>
    <row r="851" ht="15" hidden="1" customHeight="1" x14ac:dyDescent="0.2"/>
    <row r="852" ht="15" hidden="1" customHeight="1" x14ac:dyDescent="0.2"/>
    <row r="853" ht="15" hidden="1" customHeight="1" x14ac:dyDescent="0.2"/>
    <row r="854" ht="15" hidden="1" customHeight="1" x14ac:dyDescent="0.2"/>
    <row r="855" ht="15" hidden="1" customHeight="1" x14ac:dyDescent="0.2"/>
    <row r="856" ht="15" hidden="1" customHeight="1" x14ac:dyDescent="0.2"/>
    <row r="857" ht="15" hidden="1" customHeight="1" x14ac:dyDescent="0.2"/>
    <row r="858" ht="15" hidden="1" customHeight="1" x14ac:dyDescent="0.2"/>
    <row r="859" ht="15" hidden="1" customHeight="1" x14ac:dyDescent="0.2"/>
    <row r="860" ht="15" hidden="1" customHeight="1" x14ac:dyDescent="0.2"/>
    <row r="861" ht="15" hidden="1" customHeight="1" x14ac:dyDescent="0.2"/>
    <row r="862" ht="15" hidden="1" customHeight="1" x14ac:dyDescent="0.2"/>
    <row r="863" ht="15" hidden="1" customHeight="1" x14ac:dyDescent="0.2"/>
    <row r="864" ht="15" hidden="1" customHeight="1" x14ac:dyDescent="0.2"/>
    <row r="865" ht="15" hidden="1" customHeight="1" x14ac:dyDescent="0.2"/>
    <row r="866" ht="15" hidden="1" customHeight="1" x14ac:dyDescent="0.2"/>
    <row r="867" ht="15" hidden="1" customHeight="1" x14ac:dyDescent="0.2"/>
    <row r="868" ht="15" hidden="1" customHeight="1" x14ac:dyDescent="0.2"/>
    <row r="869" ht="15" hidden="1" customHeight="1" x14ac:dyDescent="0.2"/>
    <row r="870" ht="15" hidden="1" customHeight="1" x14ac:dyDescent="0.2"/>
    <row r="871" ht="15" hidden="1" customHeight="1" x14ac:dyDescent="0.2"/>
    <row r="872" ht="15" hidden="1" customHeight="1" x14ac:dyDescent="0.2"/>
    <row r="873" ht="15" hidden="1" customHeight="1" x14ac:dyDescent="0.2"/>
    <row r="874" ht="15" hidden="1" customHeight="1" x14ac:dyDescent="0.2"/>
    <row r="875" ht="15" hidden="1" customHeight="1" x14ac:dyDescent="0.2"/>
    <row r="876" ht="15" hidden="1" customHeight="1" x14ac:dyDescent="0.2"/>
    <row r="877" ht="15" hidden="1" customHeight="1" x14ac:dyDescent="0.2"/>
    <row r="878" ht="15" hidden="1" customHeight="1" x14ac:dyDescent="0.2"/>
    <row r="879" ht="15" hidden="1" customHeight="1" x14ac:dyDescent="0.2"/>
    <row r="880" ht="15" hidden="1" customHeight="1" x14ac:dyDescent="0.2"/>
    <row r="881" ht="15" hidden="1" customHeight="1" x14ac:dyDescent="0.2"/>
    <row r="882" ht="15" hidden="1" customHeight="1" x14ac:dyDescent="0.2"/>
    <row r="883" ht="15" hidden="1" customHeight="1" x14ac:dyDescent="0.2"/>
    <row r="884" ht="15" hidden="1" customHeight="1" x14ac:dyDescent="0.2"/>
    <row r="885" ht="15" hidden="1" customHeight="1" x14ac:dyDescent="0.2"/>
    <row r="886" ht="15" hidden="1" customHeight="1" x14ac:dyDescent="0.2"/>
    <row r="887" ht="15" hidden="1" customHeight="1" x14ac:dyDescent="0.2"/>
    <row r="888" ht="15" hidden="1" customHeight="1" x14ac:dyDescent="0.2"/>
    <row r="889" ht="15" hidden="1" customHeight="1" x14ac:dyDescent="0.2"/>
    <row r="890" ht="15" hidden="1" customHeight="1" x14ac:dyDescent="0.2"/>
    <row r="891" ht="15" hidden="1" customHeight="1" x14ac:dyDescent="0.2"/>
    <row r="892" ht="15" hidden="1" customHeight="1" x14ac:dyDescent="0.2"/>
    <row r="893" ht="15" hidden="1" customHeight="1" x14ac:dyDescent="0.2"/>
    <row r="894" ht="15" hidden="1" customHeight="1" x14ac:dyDescent="0.2"/>
    <row r="895" ht="15" hidden="1" customHeight="1" x14ac:dyDescent="0.2"/>
    <row r="896" ht="15" hidden="1" customHeight="1" x14ac:dyDescent="0.2"/>
    <row r="897" ht="15" hidden="1" customHeight="1" x14ac:dyDescent="0.2"/>
    <row r="898" ht="15" hidden="1" customHeight="1" x14ac:dyDescent="0.2"/>
    <row r="899" ht="15" hidden="1" customHeight="1" x14ac:dyDescent="0.2"/>
    <row r="900" ht="15" hidden="1" customHeight="1" x14ac:dyDescent="0.2"/>
    <row r="901" ht="15" hidden="1" customHeight="1" x14ac:dyDescent="0.2"/>
    <row r="902" ht="15" hidden="1" customHeight="1" x14ac:dyDescent="0.2"/>
    <row r="903" ht="15" hidden="1" customHeight="1" x14ac:dyDescent="0.2"/>
    <row r="904" ht="15" hidden="1" customHeight="1" x14ac:dyDescent="0.2"/>
    <row r="905" ht="15" hidden="1" customHeight="1" x14ac:dyDescent="0.2"/>
    <row r="906" ht="15" hidden="1" customHeight="1" x14ac:dyDescent="0.2"/>
    <row r="907" ht="15" hidden="1" customHeight="1" x14ac:dyDescent="0.2"/>
    <row r="908" ht="15" hidden="1" customHeight="1" x14ac:dyDescent="0.2"/>
    <row r="909" ht="15" hidden="1" customHeight="1" x14ac:dyDescent="0.2"/>
    <row r="910" ht="15" hidden="1" customHeight="1" x14ac:dyDescent="0.2"/>
    <row r="911" ht="15" hidden="1" customHeight="1" x14ac:dyDescent="0.2"/>
    <row r="912" ht="15" hidden="1" customHeight="1" x14ac:dyDescent="0.2"/>
    <row r="913" ht="15" hidden="1" customHeight="1" x14ac:dyDescent="0.2"/>
    <row r="914" ht="15" hidden="1" customHeight="1" x14ac:dyDescent="0.2"/>
    <row r="915" ht="15" hidden="1" customHeight="1" x14ac:dyDescent="0.2"/>
    <row r="916" ht="15" hidden="1" customHeight="1" x14ac:dyDescent="0.2"/>
    <row r="917" ht="15" hidden="1" customHeight="1" x14ac:dyDescent="0.2"/>
    <row r="918" ht="15" hidden="1" customHeight="1" x14ac:dyDescent="0.2"/>
    <row r="919" ht="15" hidden="1" customHeight="1" x14ac:dyDescent="0.2"/>
    <row r="920" ht="15" hidden="1" customHeight="1" x14ac:dyDescent="0.2"/>
    <row r="921" ht="15" hidden="1" customHeight="1" x14ac:dyDescent="0.2"/>
    <row r="922" ht="15" hidden="1" customHeight="1" x14ac:dyDescent="0.2"/>
    <row r="923" ht="15" hidden="1" customHeight="1" x14ac:dyDescent="0.2"/>
    <row r="924" ht="15" hidden="1" customHeight="1" x14ac:dyDescent="0.2"/>
    <row r="925" ht="15" hidden="1" customHeight="1" x14ac:dyDescent="0.2"/>
    <row r="926" ht="15" hidden="1" customHeight="1" x14ac:dyDescent="0.2"/>
    <row r="927" ht="15" hidden="1" customHeight="1" x14ac:dyDescent="0.2"/>
    <row r="928" ht="15" hidden="1" customHeight="1" x14ac:dyDescent="0.2"/>
    <row r="929" ht="15" hidden="1" customHeight="1" x14ac:dyDescent="0.2"/>
    <row r="930" ht="15" hidden="1" customHeight="1" x14ac:dyDescent="0.2"/>
    <row r="931" ht="15" hidden="1" customHeight="1" x14ac:dyDescent="0.2"/>
    <row r="932" ht="15" hidden="1" customHeight="1" x14ac:dyDescent="0.2"/>
    <row r="933" ht="15" hidden="1" customHeight="1" x14ac:dyDescent="0.2"/>
    <row r="934" ht="15" hidden="1" customHeight="1" x14ac:dyDescent="0.2"/>
    <row r="935" ht="15" hidden="1" customHeight="1" x14ac:dyDescent="0.2"/>
    <row r="936" ht="15" hidden="1" customHeight="1" x14ac:dyDescent="0.2"/>
    <row r="937" ht="15" hidden="1" customHeight="1" x14ac:dyDescent="0.2"/>
    <row r="938" ht="15" hidden="1" customHeight="1" x14ac:dyDescent="0.2"/>
    <row r="939" ht="15" hidden="1" customHeight="1" x14ac:dyDescent="0.2"/>
    <row r="940" ht="15" hidden="1" customHeight="1" x14ac:dyDescent="0.2"/>
    <row r="941" ht="15" hidden="1" customHeight="1" x14ac:dyDescent="0.2"/>
    <row r="942" ht="15" hidden="1" customHeight="1" x14ac:dyDescent="0.2"/>
    <row r="943" ht="15" hidden="1" customHeight="1" x14ac:dyDescent="0.2"/>
    <row r="944" ht="15" hidden="1" customHeight="1" x14ac:dyDescent="0.2"/>
    <row r="945" ht="15" hidden="1" customHeight="1" x14ac:dyDescent="0.2"/>
    <row r="946" ht="15" hidden="1" customHeight="1" x14ac:dyDescent="0.2"/>
    <row r="947" ht="15" hidden="1" customHeight="1" x14ac:dyDescent="0.2"/>
    <row r="948" ht="15" hidden="1" customHeight="1" x14ac:dyDescent="0.2"/>
    <row r="949" ht="15" hidden="1" customHeight="1" x14ac:dyDescent="0.2"/>
    <row r="950" ht="15" hidden="1" customHeight="1" x14ac:dyDescent="0.2"/>
    <row r="951" ht="15" hidden="1" customHeight="1" x14ac:dyDescent="0.2"/>
    <row r="952" ht="15" hidden="1" customHeight="1" x14ac:dyDescent="0.2"/>
    <row r="953" ht="15" hidden="1" customHeight="1" x14ac:dyDescent="0.2"/>
    <row r="954" ht="15" hidden="1" customHeight="1" x14ac:dyDescent="0.2"/>
    <row r="955" ht="15" hidden="1" customHeight="1" x14ac:dyDescent="0.2"/>
    <row r="956" ht="15" hidden="1" customHeight="1" x14ac:dyDescent="0.2"/>
    <row r="957" ht="15" hidden="1" customHeight="1" x14ac:dyDescent="0.2"/>
    <row r="958" ht="15" hidden="1" customHeight="1" x14ac:dyDescent="0.2"/>
    <row r="959" ht="15" hidden="1" customHeight="1" x14ac:dyDescent="0.2"/>
    <row r="960" ht="15" hidden="1" customHeight="1" x14ac:dyDescent="0.2"/>
    <row r="961" ht="15" hidden="1" customHeight="1" x14ac:dyDescent="0.2"/>
    <row r="962" ht="15" hidden="1" customHeight="1" x14ac:dyDescent="0.2"/>
    <row r="963" ht="15" hidden="1" customHeight="1" x14ac:dyDescent="0.2"/>
    <row r="964" ht="15" hidden="1" customHeight="1" x14ac:dyDescent="0.2"/>
    <row r="965" ht="15" hidden="1" customHeight="1" x14ac:dyDescent="0.2"/>
    <row r="966" ht="15" hidden="1" customHeight="1" x14ac:dyDescent="0.2"/>
    <row r="967" ht="15" hidden="1" customHeight="1" x14ac:dyDescent="0.2"/>
    <row r="968" ht="15" hidden="1" customHeight="1" x14ac:dyDescent="0.2"/>
    <row r="969" ht="15" hidden="1" customHeight="1" x14ac:dyDescent="0.2"/>
    <row r="970" ht="15" hidden="1" customHeight="1" x14ac:dyDescent="0.2"/>
    <row r="971" ht="15" hidden="1" customHeight="1" x14ac:dyDescent="0.2"/>
    <row r="972" ht="15" hidden="1" customHeight="1" x14ac:dyDescent="0.2"/>
    <row r="973" ht="15" hidden="1" customHeight="1" x14ac:dyDescent="0.2"/>
    <row r="974" ht="15" hidden="1" customHeight="1" x14ac:dyDescent="0.2"/>
    <row r="975" ht="15" hidden="1" customHeight="1" x14ac:dyDescent="0.2"/>
    <row r="976" ht="15" hidden="1" customHeight="1" x14ac:dyDescent="0.2"/>
    <row r="977" ht="15" hidden="1" customHeight="1" x14ac:dyDescent="0.2"/>
    <row r="978" ht="15" hidden="1" customHeight="1" x14ac:dyDescent="0.2"/>
    <row r="979" ht="15" hidden="1" customHeight="1" x14ac:dyDescent="0.2"/>
    <row r="980" ht="15" hidden="1" customHeight="1" x14ac:dyDescent="0.2"/>
    <row r="981" ht="15" hidden="1" customHeight="1" x14ac:dyDescent="0.2"/>
    <row r="982" ht="15" hidden="1" customHeight="1" x14ac:dyDescent="0.2"/>
    <row r="983" ht="15" hidden="1" customHeight="1" x14ac:dyDescent="0.2"/>
    <row r="984" ht="15" hidden="1" customHeight="1" x14ac:dyDescent="0.2"/>
    <row r="985" ht="15" hidden="1" customHeight="1" x14ac:dyDescent="0.2"/>
    <row r="986" ht="15" hidden="1" customHeight="1" x14ac:dyDescent="0.2"/>
    <row r="987" ht="15" hidden="1" customHeight="1" x14ac:dyDescent="0.2"/>
    <row r="988" ht="15" hidden="1" customHeight="1" x14ac:dyDescent="0.2"/>
    <row r="989" ht="15" hidden="1" customHeight="1" x14ac:dyDescent="0.2"/>
    <row r="990" ht="15" hidden="1" customHeight="1" x14ac:dyDescent="0.2"/>
    <row r="991" ht="15" hidden="1" customHeight="1" x14ac:dyDescent="0.2"/>
    <row r="992" ht="15" hidden="1" customHeight="1" x14ac:dyDescent="0.2"/>
    <row r="993" ht="15" hidden="1" customHeight="1" x14ac:dyDescent="0.2"/>
    <row r="994" ht="15" hidden="1" customHeight="1" x14ac:dyDescent="0.2"/>
    <row r="995" ht="15" hidden="1" customHeight="1" x14ac:dyDescent="0.2"/>
    <row r="996" ht="15" hidden="1" customHeight="1" x14ac:dyDescent="0.2"/>
    <row r="997" ht="15" hidden="1" customHeight="1" x14ac:dyDescent="0.2"/>
    <row r="998" ht="15" hidden="1" customHeight="1" x14ac:dyDescent="0.2"/>
    <row r="999" ht="15" hidden="1" customHeight="1" x14ac:dyDescent="0.2"/>
    <row r="1000" ht="15" hidden="1" customHeight="1" x14ac:dyDescent="0.2"/>
    <row r="1001" ht="15" hidden="1" customHeight="1" x14ac:dyDescent="0.2"/>
    <row r="1002" ht="15" hidden="1" customHeight="1" x14ac:dyDescent="0.2"/>
    <row r="1003" ht="15" hidden="1" customHeight="1" x14ac:dyDescent="0.2"/>
    <row r="1004" ht="15" hidden="1" customHeight="1" x14ac:dyDescent="0.2"/>
    <row r="1005" ht="15" hidden="1" customHeight="1" x14ac:dyDescent="0.2"/>
    <row r="1006" ht="15" hidden="1" customHeight="1" x14ac:dyDescent="0.2"/>
    <row r="1007" ht="15" hidden="1" customHeight="1" x14ac:dyDescent="0.2"/>
    <row r="1008" ht="15" hidden="1" customHeight="1" x14ac:dyDescent="0.2"/>
    <row r="1009" ht="15" hidden="1" customHeight="1" x14ac:dyDescent="0.2"/>
    <row r="1010" ht="15" hidden="1" customHeight="1" x14ac:dyDescent="0.2"/>
    <row r="1011" ht="15" hidden="1" customHeight="1" x14ac:dyDescent="0.2"/>
    <row r="1012" ht="15" hidden="1" customHeight="1" x14ac:dyDescent="0.2"/>
    <row r="1013" ht="15" hidden="1" customHeight="1" x14ac:dyDescent="0.2"/>
    <row r="1014" ht="15" hidden="1" customHeight="1" x14ac:dyDescent="0.2"/>
    <row r="1015" ht="15" hidden="1" customHeight="1" x14ac:dyDescent="0.2"/>
    <row r="1016" ht="15" hidden="1" customHeight="1" x14ac:dyDescent="0.2"/>
    <row r="1017" ht="15" hidden="1" customHeight="1" x14ac:dyDescent="0.2"/>
    <row r="1018" ht="15" hidden="1" customHeight="1" x14ac:dyDescent="0.2"/>
    <row r="1019" ht="15" hidden="1" customHeight="1" x14ac:dyDescent="0.2"/>
    <row r="1020" ht="15" hidden="1" customHeight="1" x14ac:dyDescent="0.2"/>
    <row r="1021" ht="15" hidden="1" customHeight="1" x14ac:dyDescent="0.2"/>
    <row r="1022" ht="15" hidden="1" customHeight="1" x14ac:dyDescent="0.2"/>
    <row r="1023" ht="15" hidden="1" customHeight="1" x14ac:dyDescent="0.2"/>
    <row r="1024" ht="15" hidden="1" customHeight="1" x14ac:dyDescent="0.2"/>
    <row r="1025" ht="15" hidden="1" customHeight="1" x14ac:dyDescent="0.2"/>
    <row r="1026" ht="15" hidden="1" customHeight="1" x14ac:dyDescent="0.2"/>
    <row r="1027" ht="15" hidden="1" customHeight="1" x14ac:dyDescent="0.2"/>
    <row r="1028" ht="15" hidden="1" customHeight="1" x14ac:dyDescent="0.2"/>
    <row r="1029" ht="15" hidden="1" customHeight="1" x14ac:dyDescent="0.2"/>
    <row r="1030" ht="15" hidden="1" customHeight="1" x14ac:dyDescent="0.2"/>
    <row r="1031" ht="15" hidden="1" customHeight="1" x14ac:dyDescent="0.2"/>
    <row r="1032" ht="15" hidden="1" customHeight="1" x14ac:dyDescent="0.2"/>
    <row r="1033" ht="15" hidden="1" customHeight="1" x14ac:dyDescent="0.2"/>
    <row r="1034" ht="15" hidden="1" customHeight="1" x14ac:dyDescent="0.2"/>
    <row r="1035" ht="15" hidden="1" customHeight="1" x14ac:dyDescent="0.2"/>
    <row r="1036" ht="15" hidden="1" customHeight="1" x14ac:dyDescent="0.2"/>
    <row r="1037" ht="15" hidden="1" customHeight="1" x14ac:dyDescent="0.2"/>
    <row r="1038" ht="15" hidden="1" customHeight="1" x14ac:dyDescent="0.2"/>
    <row r="1039" ht="15" hidden="1" customHeight="1" x14ac:dyDescent="0.2"/>
    <row r="1040" ht="15" hidden="1" customHeight="1" x14ac:dyDescent="0.2"/>
    <row r="1041" ht="15" hidden="1" customHeight="1" x14ac:dyDescent="0.2"/>
    <row r="1042" ht="15" hidden="1" customHeight="1" x14ac:dyDescent="0.2"/>
    <row r="1043" ht="15" hidden="1" customHeight="1" x14ac:dyDescent="0.2"/>
    <row r="1044" ht="15" hidden="1" customHeight="1" x14ac:dyDescent="0.2"/>
    <row r="1045" ht="15" hidden="1" customHeight="1" x14ac:dyDescent="0.2"/>
    <row r="1046" ht="15" hidden="1" customHeight="1" x14ac:dyDescent="0.2"/>
    <row r="1047" ht="15" hidden="1" customHeight="1" x14ac:dyDescent="0.2"/>
    <row r="1048" ht="15" hidden="1" customHeight="1" x14ac:dyDescent="0.2"/>
    <row r="1049" ht="15" hidden="1" customHeight="1" x14ac:dyDescent="0.2"/>
    <row r="1050" ht="15" hidden="1" customHeight="1" x14ac:dyDescent="0.2"/>
    <row r="1051" ht="15" hidden="1" customHeight="1" x14ac:dyDescent="0.2"/>
    <row r="1052" ht="15" hidden="1" customHeight="1" x14ac:dyDescent="0.2"/>
    <row r="1053" ht="15" hidden="1" customHeight="1" x14ac:dyDescent="0.2"/>
    <row r="1054" ht="15" hidden="1" customHeight="1" x14ac:dyDescent="0.2"/>
    <row r="1055" ht="15" hidden="1" customHeight="1" x14ac:dyDescent="0.2"/>
    <row r="1056" ht="15" hidden="1" customHeight="1" x14ac:dyDescent="0.2"/>
    <row r="1057" ht="15" hidden="1" customHeight="1" x14ac:dyDescent="0.2"/>
    <row r="1058" ht="15" hidden="1" customHeight="1" x14ac:dyDescent="0.2"/>
    <row r="1059" ht="15" hidden="1" customHeight="1" x14ac:dyDescent="0.2"/>
    <row r="1060" ht="15" hidden="1" customHeight="1" x14ac:dyDescent="0.2"/>
    <row r="1061" ht="15" hidden="1" customHeight="1" x14ac:dyDescent="0.2"/>
    <row r="1062" ht="15" hidden="1" customHeight="1" x14ac:dyDescent="0.2"/>
    <row r="1063" ht="15" hidden="1" customHeight="1" x14ac:dyDescent="0.2"/>
    <row r="1064" ht="15" hidden="1" customHeight="1" x14ac:dyDescent="0.2"/>
    <row r="1065" ht="15" hidden="1" customHeight="1" x14ac:dyDescent="0.2"/>
    <row r="1066" ht="15" hidden="1" customHeight="1" x14ac:dyDescent="0.2"/>
    <row r="1067" ht="15" hidden="1" customHeight="1" x14ac:dyDescent="0.2"/>
    <row r="1068" ht="15" hidden="1" customHeight="1" x14ac:dyDescent="0.2"/>
    <row r="1069" ht="15" hidden="1" customHeight="1" x14ac:dyDescent="0.2"/>
    <row r="1070" ht="15" hidden="1" customHeight="1" x14ac:dyDescent="0.2"/>
    <row r="1071" ht="15" hidden="1" customHeight="1" x14ac:dyDescent="0.2"/>
    <row r="1072" ht="15" hidden="1" customHeight="1" x14ac:dyDescent="0.2"/>
    <row r="1073" ht="15" hidden="1" customHeight="1" x14ac:dyDescent="0.2"/>
    <row r="1074" ht="15" hidden="1" customHeight="1" x14ac:dyDescent="0.2"/>
    <row r="1075" ht="15" hidden="1" customHeight="1" x14ac:dyDescent="0.2"/>
    <row r="1076" ht="15" hidden="1" customHeight="1" x14ac:dyDescent="0.2"/>
    <row r="1077" ht="15" customHeight="1" x14ac:dyDescent="0.2"/>
  </sheetData>
  <sheetProtection algorithmName="SHA-512" hashValue="PnBATeWXuZ61rLDfqbHwjYiZye1eHtnmVXfAXsYNkRWfsmHycDlh4dJsCvHuu5YOFydsK1AIAhiuwn/KjLKSqA==" saltValue="KOsNkiikbI5ei7KXhISAiw==" spinCount="100000" sheet="1" objects="1" scenarios="1"/>
  <mergeCells count="875">
    <mergeCell ref="B196:O196"/>
    <mergeCell ref="Q196:AK196"/>
    <mergeCell ref="AM196:AP196"/>
    <mergeCell ref="Q198:T198"/>
    <mergeCell ref="V198:AP198"/>
    <mergeCell ref="Q202:AK202"/>
    <mergeCell ref="AM202:AP202"/>
    <mergeCell ref="B93:O93"/>
    <mergeCell ref="Q93:T93"/>
    <mergeCell ref="AM101:AP101"/>
    <mergeCell ref="C121:AP121"/>
    <mergeCell ref="B125:AP125"/>
    <mergeCell ref="Q137:AK137"/>
    <mergeCell ref="AM137:AP137"/>
    <mergeCell ref="B133:AP133"/>
    <mergeCell ref="B127:AP127"/>
    <mergeCell ref="B97:AP97"/>
    <mergeCell ref="B99:O99"/>
    <mergeCell ref="V93:AP93"/>
    <mergeCell ref="Q99:AP99"/>
    <mergeCell ref="B101:O101"/>
    <mergeCell ref="Q101:AK101"/>
    <mergeCell ref="B117:O117"/>
    <mergeCell ref="Q117:R117"/>
    <mergeCell ref="B767:M771"/>
    <mergeCell ref="C180:AP180"/>
    <mergeCell ref="C152:G152"/>
    <mergeCell ref="B141:O141"/>
    <mergeCell ref="B139:O139"/>
    <mergeCell ref="B145:O145"/>
    <mergeCell ref="B143:O143"/>
    <mergeCell ref="B210:AP210"/>
    <mergeCell ref="B137:O137"/>
    <mergeCell ref="C291:AP291"/>
    <mergeCell ref="C214:AP214"/>
    <mergeCell ref="B215:AP215"/>
    <mergeCell ref="C187:AP187"/>
    <mergeCell ref="B189:AP189"/>
    <mergeCell ref="B191:O191"/>
    <mergeCell ref="Q191:AP192"/>
    <mergeCell ref="B194:O194"/>
    <mergeCell ref="B577:AP577"/>
    <mergeCell ref="B572:E572"/>
    <mergeCell ref="I572:N572"/>
    <mergeCell ref="S572:V572"/>
    <mergeCell ref="AB572:AG572"/>
    <mergeCell ref="Q593:V593"/>
    <mergeCell ref="B599:O599"/>
    <mergeCell ref="B2:AF4"/>
    <mergeCell ref="B15:AP16"/>
    <mergeCell ref="AE38:AP38"/>
    <mergeCell ref="AE36:AP36"/>
    <mergeCell ref="H11:I11"/>
    <mergeCell ref="C36:N36"/>
    <mergeCell ref="C32:N32"/>
    <mergeCell ref="J11:Q11"/>
    <mergeCell ref="J25:AP25"/>
    <mergeCell ref="B25:C25"/>
    <mergeCell ref="D25:I25"/>
    <mergeCell ref="B26:AP26"/>
    <mergeCell ref="B23:AP23"/>
    <mergeCell ref="AH8:AP8"/>
    <mergeCell ref="AH9:AP9"/>
    <mergeCell ref="AI10:AP11"/>
    <mergeCell ref="AG2:AP2"/>
    <mergeCell ref="AH7:AP7"/>
    <mergeCell ref="B30:AP30"/>
    <mergeCell ref="Q32:AB32"/>
    <mergeCell ref="AE32:AP32"/>
    <mergeCell ref="B18:AP18"/>
    <mergeCell ref="B20:AP21"/>
    <mergeCell ref="B13:AP13"/>
    <mergeCell ref="B42:AP42"/>
    <mergeCell ref="C44:AP44"/>
    <mergeCell ref="C50:AP50"/>
    <mergeCell ref="B40:AP40"/>
    <mergeCell ref="B34:AP34"/>
    <mergeCell ref="B80:O80"/>
    <mergeCell ref="Q80:AP80"/>
    <mergeCell ref="B72:O72"/>
    <mergeCell ref="B74:O74"/>
    <mergeCell ref="B68:AP68"/>
    <mergeCell ref="Q38:AB38"/>
    <mergeCell ref="Q36:AB36"/>
    <mergeCell ref="B57:AP57"/>
    <mergeCell ref="B52:AP52"/>
    <mergeCell ref="C66:AP66"/>
    <mergeCell ref="Q72:AK72"/>
    <mergeCell ref="AM72:AP72"/>
    <mergeCell ref="Q74:T74"/>
    <mergeCell ref="V74:AP74"/>
    <mergeCell ref="C53:AP53"/>
    <mergeCell ref="C58:AP58"/>
    <mergeCell ref="C64:V64"/>
    <mergeCell ref="X64:AA64"/>
    <mergeCell ref="AC64:AF64"/>
    <mergeCell ref="B28:AP28"/>
    <mergeCell ref="B6:AP6"/>
    <mergeCell ref="C38:N38"/>
    <mergeCell ref="C46:J46"/>
    <mergeCell ref="C48:T48"/>
    <mergeCell ref="C60:AP60"/>
    <mergeCell ref="B62:AP62"/>
    <mergeCell ref="B277:AP277"/>
    <mergeCell ref="B202:O202"/>
    <mergeCell ref="B204:O204"/>
    <mergeCell ref="B70:O70"/>
    <mergeCell ref="Q70:AP70"/>
    <mergeCell ref="C55:AP55"/>
    <mergeCell ref="Q145:AP145"/>
    <mergeCell ref="B76:O76"/>
    <mergeCell ref="B198:O198"/>
    <mergeCell ref="B200:O200"/>
    <mergeCell ref="Q143:AP143"/>
    <mergeCell ref="Q82:AK82"/>
    <mergeCell ref="B84:O84"/>
    <mergeCell ref="V84:AP84"/>
    <mergeCell ref="B78:AP78"/>
    <mergeCell ref="B95:O95"/>
    <mergeCell ref="Q95:AP95"/>
    <mergeCell ref="B574:AP576"/>
    <mergeCell ref="B578:E579"/>
    <mergeCell ref="G578:N579"/>
    <mergeCell ref="P578:S579"/>
    <mergeCell ref="U578:AE579"/>
    <mergeCell ref="AG578:AO579"/>
    <mergeCell ref="B581:E581"/>
    <mergeCell ref="G581:L581"/>
    <mergeCell ref="M581:N581"/>
    <mergeCell ref="P581:S581"/>
    <mergeCell ref="X581:AC581"/>
    <mergeCell ref="AD581:AE581"/>
    <mergeCell ref="AG581:AJ581"/>
    <mergeCell ref="B615:AP615"/>
    <mergeCell ref="B617:AQ617"/>
    <mergeCell ref="B618:AP618"/>
    <mergeCell ref="B619:T619"/>
    <mergeCell ref="Q620:X620"/>
    <mergeCell ref="Z620:AI620"/>
    <mergeCell ref="AJ620:AP620"/>
    <mergeCell ref="B601:O601"/>
    <mergeCell ref="Q601:V601"/>
    <mergeCell ref="W601:X601"/>
    <mergeCell ref="B611:O611"/>
    <mergeCell ref="X461:AC461"/>
    <mergeCell ref="AD461:AE461"/>
    <mergeCell ref="W493:X493"/>
    <mergeCell ref="B463:O463"/>
    <mergeCell ref="A465:AP465"/>
    <mergeCell ref="B466:AP467"/>
    <mergeCell ref="B469:O470"/>
    <mergeCell ref="Q470:T470"/>
    <mergeCell ref="U470:V470"/>
    <mergeCell ref="X470:AC470"/>
    <mergeCell ref="AD470:AE470"/>
    <mergeCell ref="B472:O472"/>
    <mergeCell ref="Q472:T472"/>
    <mergeCell ref="U472:V472"/>
    <mergeCell ref="X472:AC472"/>
    <mergeCell ref="AD472:AE472"/>
    <mergeCell ref="U473:V473"/>
    <mergeCell ref="B474:O474"/>
    <mergeCell ref="X474:AC474"/>
    <mergeCell ref="AD474:AE474"/>
    <mergeCell ref="X463:AC463"/>
    <mergeCell ref="AD463:AE463"/>
    <mergeCell ref="AD411:AE411"/>
    <mergeCell ref="B405:O405"/>
    <mergeCell ref="Q405:T405"/>
    <mergeCell ref="U405:V405"/>
    <mergeCell ref="X405:AC405"/>
    <mergeCell ref="AD405:AE405"/>
    <mergeCell ref="B407:O407"/>
    <mergeCell ref="Q407:T407"/>
    <mergeCell ref="U407:V407"/>
    <mergeCell ref="X407:AC407"/>
    <mergeCell ref="AD407:AE407"/>
    <mergeCell ref="U409:V409"/>
    <mergeCell ref="X409:AC409"/>
    <mergeCell ref="X459:AC459"/>
    <mergeCell ref="X453:AC453"/>
    <mergeCell ref="AD459:AE459"/>
    <mergeCell ref="B401:O401"/>
    <mergeCell ref="X399:AC399"/>
    <mergeCell ref="Q397:T397"/>
    <mergeCell ref="Q399:T399"/>
    <mergeCell ref="AD449:AE449"/>
    <mergeCell ref="X401:AC401"/>
    <mergeCell ref="X397:AC397"/>
    <mergeCell ref="AD453:AE453"/>
    <mergeCell ref="AD451:AE451"/>
    <mergeCell ref="Q401:T401"/>
    <mergeCell ref="U401:V401"/>
    <mergeCell ref="A402:N402"/>
    <mergeCell ref="B403:O403"/>
    <mergeCell ref="Q403:T403"/>
    <mergeCell ref="U403:V403"/>
    <mergeCell ref="X403:AC403"/>
    <mergeCell ref="AD403:AE403"/>
    <mergeCell ref="B409:O409"/>
    <mergeCell ref="Q409:T409"/>
    <mergeCell ref="U397:V397"/>
    <mergeCell ref="AD397:AE397"/>
    <mergeCell ref="C123:AP123"/>
    <mergeCell ref="AH64:AK64"/>
    <mergeCell ref="AM64:AP64"/>
    <mergeCell ref="A86:AP86"/>
    <mergeCell ref="B87:AP87"/>
    <mergeCell ref="B89:O89"/>
    <mergeCell ref="Q89:AP89"/>
    <mergeCell ref="B91:O91"/>
    <mergeCell ref="Q91:AK91"/>
    <mergeCell ref="AM91:AP91"/>
    <mergeCell ref="B82:O82"/>
    <mergeCell ref="Q84:T84"/>
    <mergeCell ref="AM82:AP82"/>
    <mergeCell ref="C131:AP131"/>
    <mergeCell ref="C129:AP129"/>
    <mergeCell ref="B119:AP119"/>
    <mergeCell ref="AF115:AG115"/>
    <mergeCell ref="AI115:AN115"/>
    <mergeCell ref="AO115:AP115"/>
    <mergeCell ref="B103:O103"/>
    <mergeCell ref="Q103:T103"/>
    <mergeCell ref="V103:AP103"/>
    <mergeCell ref="B105:O105"/>
    <mergeCell ref="Q105:AP105"/>
    <mergeCell ref="B107:AP107"/>
    <mergeCell ref="B109:O109"/>
    <mergeCell ref="Q109:AP109"/>
    <mergeCell ref="B111:O111"/>
    <mergeCell ref="Q111:AP111"/>
    <mergeCell ref="V117:X117"/>
    <mergeCell ref="AB117:AC117"/>
    <mergeCell ref="B113:O113"/>
    <mergeCell ref="Q113:AP113"/>
    <mergeCell ref="B115:O115"/>
    <mergeCell ref="Q115:V115"/>
    <mergeCell ref="W115:X115"/>
    <mergeCell ref="Z115:AE115"/>
    <mergeCell ref="B174:AP174"/>
    <mergeCell ref="C176:AP176"/>
    <mergeCell ref="C178:AP178"/>
    <mergeCell ref="B182:AP183"/>
    <mergeCell ref="C185:AP185"/>
    <mergeCell ref="Q139:T139"/>
    <mergeCell ref="V139:AP139"/>
    <mergeCell ref="Q141:AP141"/>
    <mergeCell ref="B147:AP148"/>
    <mergeCell ref="B135:O135"/>
    <mergeCell ref="Q135:AP135"/>
    <mergeCell ref="B217:AP217"/>
    <mergeCell ref="C219:AP219"/>
    <mergeCell ref="C221:AP221"/>
    <mergeCell ref="C223:AP223"/>
    <mergeCell ref="C225:AP225"/>
    <mergeCell ref="C227:AP227"/>
    <mergeCell ref="C229:AP229"/>
    <mergeCell ref="Q204:T204"/>
    <mergeCell ref="V204:AP204"/>
    <mergeCell ref="B206:AP206"/>
    <mergeCell ref="B208:AP208"/>
    <mergeCell ref="C212:AP212"/>
    <mergeCell ref="C150:G150"/>
    <mergeCell ref="B154:AP154"/>
    <mergeCell ref="B158:AP159"/>
    <mergeCell ref="AD161:AP161"/>
    <mergeCell ref="C162:AC162"/>
    <mergeCell ref="B164:AP164"/>
    <mergeCell ref="B166:AP166"/>
    <mergeCell ref="C168:AP168"/>
    <mergeCell ref="C170:AP170"/>
    <mergeCell ref="B172:AP172"/>
    <mergeCell ref="C231:H231"/>
    <mergeCell ref="I231:AG231"/>
    <mergeCell ref="B235:AP249"/>
    <mergeCell ref="A251:AP251"/>
    <mergeCell ref="B252:AP252"/>
    <mergeCell ref="B253:AP253"/>
    <mergeCell ref="B255:AP269"/>
    <mergeCell ref="B271:AP271"/>
    <mergeCell ref="B273:D273"/>
    <mergeCell ref="H273:I273"/>
    <mergeCell ref="B233:AP233"/>
    <mergeCell ref="C293:AP293"/>
    <mergeCell ref="B275:AP275"/>
    <mergeCell ref="B279:C279"/>
    <mergeCell ref="E279:I279"/>
    <mergeCell ref="B281:AP281"/>
    <mergeCell ref="W283:AE283"/>
    <mergeCell ref="AF283:AG283"/>
    <mergeCell ref="B285:AP285"/>
    <mergeCell ref="C287:AP287"/>
    <mergeCell ref="B289:AP290"/>
    <mergeCell ref="B319:E319"/>
    <mergeCell ref="B321:AP321"/>
    <mergeCell ref="C310:AP310"/>
    <mergeCell ref="B312:AP312"/>
    <mergeCell ref="B314:E314"/>
    <mergeCell ref="B316:AP316"/>
    <mergeCell ref="B317:AP317"/>
    <mergeCell ref="B295:AP295"/>
    <mergeCell ref="C297:AP297"/>
    <mergeCell ref="C299:AP299"/>
    <mergeCell ref="C301:AP301"/>
    <mergeCell ref="C303:AP303"/>
    <mergeCell ref="J305:AP305"/>
    <mergeCell ref="B307:AP308"/>
    <mergeCell ref="C309:AP309"/>
    <mergeCell ref="B323:AR323"/>
    <mergeCell ref="B325:AP325"/>
    <mergeCell ref="B327:AP339"/>
    <mergeCell ref="B341:AP341"/>
    <mergeCell ref="B343:AP343"/>
    <mergeCell ref="B345:AP357"/>
    <mergeCell ref="B360:AP360"/>
    <mergeCell ref="B362:AP362"/>
    <mergeCell ref="B384:E384"/>
    <mergeCell ref="B364:AP364"/>
    <mergeCell ref="B376:O376"/>
    <mergeCell ref="Q376:T376"/>
    <mergeCell ref="B378:AP378"/>
    <mergeCell ref="B380:E380"/>
    <mergeCell ref="B382:AP382"/>
    <mergeCell ref="B366:AP366"/>
    <mergeCell ref="B368:O368"/>
    <mergeCell ref="Q368:T368"/>
    <mergeCell ref="B370:O370"/>
    <mergeCell ref="Q370:T370"/>
    <mergeCell ref="B372:O372"/>
    <mergeCell ref="Q372:T372"/>
    <mergeCell ref="B374:O374"/>
    <mergeCell ref="Q374:T374"/>
    <mergeCell ref="B419:O419"/>
    <mergeCell ref="Q419:T419"/>
    <mergeCell ref="U419:V419"/>
    <mergeCell ref="X419:AC419"/>
    <mergeCell ref="AD419:AE419"/>
    <mergeCell ref="B386:AP386"/>
    <mergeCell ref="B388:E388"/>
    <mergeCell ref="B390:AP390"/>
    <mergeCell ref="B392:AP393"/>
    <mergeCell ref="B395:O395"/>
    <mergeCell ref="Q395:T395"/>
    <mergeCell ref="U395:V395"/>
    <mergeCell ref="X395:AC395"/>
    <mergeCell ref="AD395:AE395"/>
    <mergeCell ref="U399:V399"/>
    <mergeCell ref="AD401:AE401"/>
    <mergeCell ref="AD399:AE399"/>
    <mergeCell ref="B397:O397"/>
    <mergeCell ref="B399:O399"/>
    <mergeCell ref="AD409:AE409"/>
    <mergeCell ref="B411:O411"/>
    <mergeCell ref="Q411:T411"/>
    <mergeCell ref="U411:V411"/>
    <mergeCell ref="X411:AC411"/>
    <mergeCell ref="X413:AC413"/>
    <mergeCell ref="AD413:AE413"/>
    <mergeCell ref="B415:O415"/>
    <mergeCell ref="Q415:T415"/>
    <mergeCell ref="U415:V415"/>
    <mergeCell ref="X415:AC415"/>
    <mergeCell ref="AD415:AE415"/>
    <mergeCell ref="A417:O417"/>
    <mergeCell ref="Q417:T417"/>
    <mergeCell ref="U417:V417"/>
    <mergeCell ref="X417:AC417"/>
    <mergeCell ref="AD417:AE417"/>
    <mergeCell ref="B413:O413"/>
    <mergeCell ref="Q413:T413"/>
    <mergeCell ref="U413:V413"/>
    <mergeCell ref="B425:O425"/>
    <mergeCell ref="Q425:T425"/>
    <mergeCell ref="U425:V425"/>
    <mergeCell ref="X425:AC425"/>
    <mergeCell ref="AD425:AE425"/>
    <mergeCell ref="B427:O427"/>
    <mergeCell ref="Q427:T427"/>
    <mergeCell ref="U427:V427"/>
    <mergeCell ref="X427:AC427"/>
    <mergeCell ref="AD427:AE427"/>
    <mergeCell ref="B421:O421"/>
    <mergeCell ref="Q421:T421"/>
    <mergeCell ref="U421:V421"/>
    <mergeCell ref="X421:AC421"/>
    <mergeCell ref="AD421:AE421"/>
    <mergeCell ref="B423:O423"/>
    <mergeCell ref="Q423:T423"/>
    <mergeCell ref="U423:V423"/>
    <mergeCell ref="X423:AC423"/>
    <mergeCell ref="AD423:AE423"/>
    <mergeCell ref="Q445:T445"/>
    <mergeCell ref="U445:V445"/>
    <mergeCell ref="X445:AC445"/>
    <mergeCell ref="AD445:AE445"/>
    <mergeCell ref="B429:O429"/>
    <mergeCell ref="Q429:T429"/>
    <mergeCell ref="U429:V429"/>
    <mergeCell ref="X429:AC429"/>
    <mergeCell ref="AD429:AE429"/>
    <mergeCell ref="B431:O431"/>
    <mergeCell ref="Q431:T431"/>
    <mergeCell ref="U431:V431"/>
    <mergeCell ref="X431:AC431"/>
    <mergeCell ref="AD431:AE431"/>
    <mergeCell ref="B433:O433"/>
    <mergeCell ref="Q433:T433"/>
    <mergeCell ref="U433:V433"/>
    <mergeCell ref="X433:AC433"/>
    <mergeCell ref="AD433:AE433"/>
    <mergeCell ref="B435:O436"/>
    <mergeCell ref="Q436:T436"/>
    <mergeCell ref="U436:V436"/>
    <mergeCell ref="X436:AC436"/>
    <mergeCell ref="AD436:AE436"/>
    <mergeCell ref="B453:O453"/>
    <mergeCell ref="B455:AP456"/>
    <mergeCell ref="B458:O459"/>
    <mergeCell ref="Q459:T459"/>
    <mergeCell ref="U459:V459"/>
    <mergeCell ref="B461:O461"/>
    <mergeCell ref="Q461:T461"/>
    <mergeCell ref="U461:V461"/>
    <mergeCell ref="B438:O439"/>
    <mergeCell ref="Q439:T439"/>
    <mergeCell ref="U439:V439"/>
    <mergeCell ref="X439:AC439"/>
    <mergeCell ref="AD439:AE439"/>
    <mergeCell ref="B441:O441"/>
    <mergeCell ref="Q441:T441"/>
    <mergeCell ref="U441:V441"/>
    <mergeCell ref="X441:AC441"/>
    <mergeCell ref="AD441:AE441"/>
    <mergeCell ref="B443:O443"/>
    <mergeCell ref="Q443:T443"/>
    <mergeCell ref="U443:V443"/>
    <mergeCell ref="X443:AC443"/>
    <mergeCell ref="AD443:AE443"/>
    <mergeCell ref="B445:O445"/>
    <mergeCell ref="B447:O447"/>
    <mergeCell ref="Q447:T447"/>
    <mergeCell ref="U447:V447"/>
    <mergeCell ref="X447:AC447"/>
    <mergeCell ref="AD447:AE447"/>
    <mergeCell ref="B449:O449"/>
    <mergeCell ref="Q449:T449"/>
    <mergeCell ref="U449:V449"/>
    <mergeCell ref="B451:O451"/>
    <mergeCell ref="Q451:T451"/>
    <mergeCell ref="U451:V451"/>
    <mergeCell ref="X451:AC451"/>
    <mergeCell ref="X449:AC449"/>
    <mergeCell ref="B497:G497"/>
    <mergeCell ref="H497:I497"/>
    <mergeCell ref="B499:AP499"/>
    <mergeCell ref="B501:O501"/>
    <mergeCell ref="Q501:V501"/>
    <mergeCell ref="W501:X501"/>
    <mergeCell ref="B503:O503"/>
    <mergeCell ref="B518:AP518"/>
    <mergeCell ref="B511:AP511"/>
    <mergeCell ref="B513:AP514"/>
    <mergeCell ref="B516:AP517"/>
    <mergeCell ref="Q505:V505"/>
    <mergeCell ref="W505:X505"/>
    <mergeCell ref="B507:O507"/>
    <mergeCell ref="Q507:V507"/>
    <mergeCell ref="W507:X507"/>
    <mergeCell ref="B509:AP509"/>
    <mergeCell ref="B519:F520"/>
    <mergeCell ref="I519:Q520"/>
    <mergeCell ref="S519:V520"/>
    <mergeCell ref="X519:AN520"/>
    <mergeCell ref="B476:AP477"/>
    <mergeCell ref="B479:AP479"/>
    <mergeCell ref="B481:O481"/>
    <mergeCell ref="Q481:V481"/>
    <mergeCell ref="W481:X481"/>
    <mergeCell ref="B483:O483"/>
    <mergeCell ref="Q483:V483"/>
    <mergeCell ref="W483:X483"/>
    <mergeCell ref="B485:O487"/>
    <mergeCell ref="Q487:V487"/>
    <mergeCell ref="W487:X487"/>
    <mergeCell ref="B489:O491"/>
    <mergeCell ref="Q491:V491"/>
    <mergeCell ref="W491:X491"/>
    <mergeCell ref="B493:O493"/>
    <mergeCell ref="Q493:V493"/>
    <mergeCell ref="Q503:V503"/>
    <mergeCell ref="W503:X503"/>
    <mergeCell ref="B505:O505"/>
    <mergeCell ref="B495:AP495"/>
    <mergeCell ref="AL538:AM538"/>
    <mergeCell ref="B540:E540"/>
    <mergeCell ref="I540:N540"/>
    <mergeCell ref="B522:E522"/>
    <mergeCell ref="I522:N522"/>
    <mergeCell ref="S522:V522"/>
    <mergeCell ref="AF522:AK522"/>
    <mergeCell ref="AL522:AM522"/>
    <mergeCell ref="B524:E524"/>
    <mergeCell ref="I524:N524"/>
    <mergeCell ref="S524:V524"/>
    <mergeCell ref="AF524:AK524"/>
    <mergeCell ref="AL524:AM524"/>
    <mergeCell ref="B526:E526"/>
    <mergeCell ref="I526:N526"/>
    <mergeCell ref="S526:V526"/>
    <mergeCell ref="AF526:AK526"/>
    <mergeCell ref="AL526:AM526"/>
    <mergeCell ref="B528:E528"/>
    <mergeCell ref="I528:N528"/>
    <mergeCell ref="S528:V528"/>
    <mergeCell ref="AF528:AK528"/>
    <mergeCell ref="AL528:AM528"/>
    <mergeCell ref="B534:E534"/>
    <mergeCell ref="I534:N534"/>
    <mergeCell ref="S534:V534"/>
    <mergeCell ref="AF534:AK534"/>
    <mergeCell ref="AL534:AM534"/>
    <mergeCell ref="B536:E536"/>
    <mergeCell ref="I536:N536"/>
    <mergeCell ref="S536:V536"/>
    <mergeCell ref="AF536:AK536"/>
    <mergeCell ref="AL536:AM536"/>
    <mergeCell ref="B530:E530"/>
    <mergeCell ref="I530:N530"/>
    <mergeCell ref="S530:V530"/>
    <mergeCell ref="AF530:AK530"/>
    <mergeCell ref="AL530:AM530"/>
    <mergeCell ref="B532:E532"/>
    <mergeCell ref="I532:N532"/>
    <mergeCell ref="S532:V532"/>
    <mergeCell ref="AF532:AK532"/>
    <mergeCell ref="AL532:AM532"/>
    <mergeCell ref="S542:V542"/>
    <mergeCell ref="AF542:AK542"/>
    <mergeCell ref="AL542:AM542"/>
    <mergeCell ref="G557:L557"/>
    <mergeCell ref="M557:N557"/>
    <mergeCell ref="P557:S557"/>
    <mergeCell ref="X557:AC557"/>
    <mergeCell ref="AD557:AE557"/>
    <mergeCell ref="AG557:AJ557"/>
    <mergeCell ref="AL544:AM544"/>
    <mergeCell ref="B538:E538"/>
    <mergeCell ref="I538:N538"/>
    <mergeCell ref="S538:V538"/>
    <mergeCell ref="AF538:AK538"/>
    <mergeCell ref="B544:E544"/>
    <mergeCell ref="I544:N544"/>
    <mergeCell ref="S544:V544"/>
    <mergeCell ref="AF544:AK544"/>
    <mergeCell ref="B568:E568"/>
    <mergeCell ref="I568:N568"/>
    <mergeCell ref="S568:V568"/>
    <mergeCell ref="AB568:AG568"/>
    <mergeCell ref="A561:AP561"/>
    <mergeCell ref="B562:AP563"/>
    <mergeCell ref="B564:AP564"/>
    <mergeCell ref="B565:F566"/>
    <mergeCell ref="I565:P566"/>
    <mergeCell ref="S565:V566"/>
    <mergeCell ref="Y565:AI566"/>
    <mergeCell ref="S540:V540"/>
    <mergeCell ref="AF540:AK540"/>
    <mergeCell ref="AL540:AM540"/>
    <mergeCell ref="B542:E542"/>
    <mergeCell ref="I542:N542"/>
    <mergeCell ref="B570:E570"/>
    <mergeCell ref="I570:N570"/>
    <mergeCell ref="S570:V570"/>
    <mergeCell ref="AB570:AG570"/>
    <mergeCell ref="A546:AP546"/>
    <mergeCell ref="B547:AP550"/>
    <mergeCell ref="B551:AP551"/>
    <mergeCell ref="B552:E553"/>
    <mergeCell ref="G552:N553"/>
    <mergeCell ref="P552:S553"/>
    <mergeCell ref="U552:AE553"/>
    <mergeCell ref="AG552:AO553"/>
    <mergeCell ref="B555:E555"/>
    <mergeCell ref="G555:L555"/>
    <mergeCell ref="M555:N555"/>
    <mergeCell ref="P555:S555"/>
    <mergeCell ref="X555:AC555"/>
    <mergeCell ref="AD555:AE555"/>
    <mergeCell ref="AG555:AJ555"/>
    <mergeCell ref="B557:E557"/>
    <mergeCell ref="A558:AP558"/>
    <mergeCell ref="B560:AJ560"/>
    <mergeCell ref="AK560:AN560"/>
    <mergeCell ref="AO560:AP560"/>
    <mergeCell ref="AD583:AE583"/>
    <mergeCell ref="AG583:AJ583"/>
    <mergeCell ref="B585:AJ585"/>
    <mergeCell ref="AK585:AN585"/>
    <mergeCell ref="AO585:AP585"/>
    <mergeCell ref="B587:AP587"/>
    <mergeCell ref="B589:O589"/>
    <mergeCell ref="Q589:V589"/>
    <mergeCell ref="W589:X589"/>
    <mergeCell ref="B583:E583"/>
    <mergeCell ref="G583:L583"/>
    <mergeCell ref="M583:N583"/>
    <mergeCell ref="P583:S583"/>
    <mergeCell ref="X583:AC583"/>
    <mergeCell ref="B591:O591"/>
    <mergeCell ref="Q591:V591"/>
    <mergeCell ref="W591:X591"/>
    <mergeCell ref="B603:O603"/>
    <mergeCell ref="Q603:V603"/>
    <mergeCell ref="W603:X603"/>
    <mergeCell ref="Q607:V607"/>
    <mergeCell ref="W607:X607"/>
    <mergeCell ref="B609:O609"/>
    <mergeCell ref="Q609:V609"/>
    <mergeCell ref="W609:X609"/>
    <mergeCell ref="B597:O597"/>
    <mergeCell ref="B593:O593"/>
    <mergeCell ref="B595:O595"/>
    <mergeCell ref="W593:X593"/>
    <mergeCell ref="W595:X595"/>
    <mergeCell ref="Q599:V599"/>
    <mergeCell ref="Q595:V595"/>
    <mergeCell ref="B605:AP605"/>
    <mergeCell ref="W599:X599"/>
    <mergeCell ref="Q597:V597"/>
    <mergeCell ref="W597:X597"/>
    <mergeCell ref="Q611:V611"/>
    <mergeCell ref="W611:X611"/>
    <mergeCell ref="B613:O613"/>
    <mergeCell ref="Q613:V613"/>
    <mergeCell ref="W613:X613"/>
    <mergeCell ref="B607:O607"/>
    <mergeCell ref="W637:X637"/>
    <mergeCell ref="Z637:AG637"/>
    <mergeCell ref="U619:AK619"/>
    <mergeCell ref="AH637:AI637"/>
    <mergeCell ref="B622:O622"/>
    <mergeCell ref="Q622:V622"/>
    <mergeCell ref="W622:X622"/>
    <mergeCell ref="Z622:AG622"/>
    <mergeCell ref="AH622:AI622"/>
    <mergeCell ref="AJ622:AN622"/>
    <mergeCell ref="B624:O624"/>
    <mergeCell ref="Q624:V624"/>
    <mergeCell ref="W624:X624"/>
    <mergeCell ref="Z624:AG624"/>
    <mergeCell ref="AH624:AI624"/>
    <mergeCell ref="AJ624:AN624"/>
    <mergeCell ref="B626:O626"/>
    <mergeCell ref="Q626:V626"/>
    <mergeCell ref="W626:X626"/>
    <mergeCell ref="Z626:AG626"/>
    <mergeCell ref="AH626:AI626"/>
    <mergeCell ref="Q655:X655"/>
    <mergeCell ref="Z655:AI655"/>
    <mergeCell ref="AJ655:AP655"/>
    <mergeCell ref="B657:O657"/>
    <mergeCell ref="Q657:V657"/>
    <mergeCell ref="W657:X657"/>
    <mergeCell ref="Z657:AG657"/>
    <mergeCell ref="AJ657:AN657"/>
    <mergeCell ref="A628:AP628"/>
    <mergeCell ref="B629:AP629"/>
    <mergeCell ref="Q631:X631"/>
    <mergeCell ref="Z631:AI631"/>
    <mergeCell ref="B633:O633"/>
    <mergeCell ref="Q633:V633"/>
    <mergeCell ref="W633:X633"/>
    <mergeCell ref="Z633:AG633"/>
    <mergeCell ref="AH633:AI633"/>
    <mergeCell ref="B635:O635"/>
    <mergeCell ref="Q635:V635"/>
    <mergeCell ref="W635:X635"/>
    <mergeCell ref="Z635:AG635"/>
    <mergeCell ref="AH635:AI635"/>
    <mergeCell ref="B637:O637"/>
    <mergeCell ref="Q637:V637"/>
    <mergeCell ref="B643:AP643"/>
    <mergeCell ref="B645:AP645"/>
    <mergeCell ref="B647:I647"/>
    <mergeCell ref="J647:K647"/>
    <mergeCell ref="A648:AP648"/>
    <mergeCell ref="B649:AP649"/>
    <mergeCell ref="B639:O639"/>
    <mergeCell ref="Q639:V639"/>
    <mergeCell ref="W639:X639"/>
    <mergeCell ref="Z639:AG639"/>
    <mergeCell ref="AH639:AI639"/>
    <mergeCell ref="B641:AP641"/>
    <mergeCell ref="B651:AQ651"/>
    <mergeCell ref="B652:AP652"/>
    <mergeCell ref="B653:T653"/>
    <mergeCell ref="U653:AL653"/>
    <mergeCell ref="B663:AP663"/>
    <mergeCell ref="Q665:X665"/>
    <mergeCell ref="Z665:AI665"/>
    <mergeCell ref="B667:O667"/>
    <mergeCell ref="Q667:V667"/>
    <mergeCell ref="W667:X667"/>
    <mergeCell ref="Z667:AG667"/>
    <mergeCell ref="AJ659:AN659"/>
    <mergeCell ref="AH657:AI657"/>
    <mergeCell ref="AH659:AI659"/>
    <mergeCell ref="B669:O669"/>
    <mergeCell ref="Q669:V669"/>
    <mergeCell ref="W669:X669"/>
    <mergeCell ref="Z669:AG669"/>
    <mergeCell ref="AH669:AI669"/>
    <mergeCell ref="AH667:AI667"/>
    <mergeCell ref="B659:O659"/>
    <mergeCell ref="Q659:V659"/>
    <mergeCell ref="W659:X659"/>
    <mergeCell ref="Z659:AG659"/>
    <mergeCell ref="B661:O661"/>
    <mergeCell ref="Q661:V661"/>
    <mergeCell ref="W661:X661"/>
    <mergeCell ref="Z661:AG661"/>
    <mergeCell ref="AH661:AI661"/>
    <mergeCell ref="B697:P697"/>
    <mergeCell ref="R697:Y697"/>
    <mergeCell ref="AH671:AI671"/>
    <mergeCell ref="B673:O673"/>
    <mergeCell ref="Q673:V673"/>
    <mergeCell ref="W673:X673"/>
    <mergeCell ref="Z673:AG673"/>
    <mergeCell ref="AH673:AI673"/>
    <mergeCell ref="B675:AP675"/>
    <mergeCell ref="B679:AP681"/>
    <mergeCell ref="B683:P684"/>
    <mergeCell ref="R683:Y683"/>
    <mergeCell ref="Z683:AA683"/>
    <mergeCell ref="Z697:AA697"/>
    <mergeCell ref="R714:Y714"/>
    <mergeCell ref="Z714:AA714"/>
    <mergeCell ref="R699:Y699"/>
    <mergeCell ref="Z699:AA699"/>
    <mergeCell ref="B701:P701"/>
    <mergeCell ref="Z701:AG701"/>
    <mergeCell ref="B671:O671"/>
    <mergeCell ref="Q671:V671"/>
    <mergeCell ref="W671:X671"/>
    <mergeCell ref="Z671:AG671"/>
    <mergeCell ref="B685:P685"/>
    <mergeCell ref="R685:Y685"/>
    <mergeCell ref="Z685:AA685"/>
    <mergeCell ref="Z687:AA687"/>
    <mergeCell ref="B687:P687"/>
    <mergeCell ref="R687:Y687"/>
    <mergeCell ref="B689:P689"/>
    <mergeCell ref="Z689:AG689"/>
    <mergeCell ref="B691:P692"/>
    <mergeCell ref="R692:Y692"/>
    <mergeCell ref="Z692:AA692"/>
    <mergeCell ref="B694:P695"/>
    <mergeCell ref="R695:Y695"/>
    <mergeCell ref="Z695:AA695"/>
    <mergeCell ref="B699:P699"/>
    <mergeCell ref="B729:N729"/>
    <mergeCell ref="P729:S729"/>
    <mergeCell ref="T729:U729"/>
    <mergeCell ref="W729:Z729"/>
    <mergeCell ref="AA729:AB729"/>
    <mergeCell ref="AD729:AG729"/>
    <mergeCell ref="AH729:AI729"/>
    <mergeCell ref="B703:P704"/>
    <mergeCell ref="R704:Y704"/>
    <mergeCell ref="Z704:AA704"/>
    <mergeCell ref="B706:P706"/>
    <mergeCell ref="R706:Y706"/>
    <mergeCell ref="Z706:AA706"/>
    <mergeCell ref="B708:P708"/>
    <mergeCell ref="R708:Y708"/>
    <mergeCell ref="Z708:AA708"/>
    <mergeCell ref="B710:P710"/>
    <mergeCell ref="R710:Y710"/>
    <mergeCell ref="Z710:AA710"/>
    <mergeCell ref="B712:P712"/>
    <mergeCell ref="R712:Y712"/>
    <mergeCell ref="Z712:AA712"/>
    <mergeCell ref="B714:P714"/>
    <mergeCell ref="AK729:AN729"/>
    <mergeCell ref="AO729:AP729"/>
    <mergeCell ref="A715:AP715"/>
    <mergeCell ref="B716:AP716"/>
    <mergeCell ref="B718:AP719"/>
    <mergeCell ref="P721:U725"/>
    <mergeCell ref="W721:AB725"/>
    <mergeCell ref="AD721:AI725"/>
    <mergeCell ref="AK721:AP725"/>
    <mergeCell ref="B727:N727"/>
    <mergeCell ref="P727:S727"/>
    <mergeCell ref="T727:U727"/>
    <mergeCell ref="W727:Z727"/>
    <mergeCell ref="AA727:AB727"/>
    <mergeCell ref="AD727:AG727"/>
    <mergeCell ref="AH727:AI727"/>
    <mergeCell ref="AK727:AN727"/>
    <mergeCell ref="AO727:AP727"/>
    <mergeCell ref="W739:Z739"/>
    <mergeCell ref="AA739:AB739"/>
    <mergeCell ref="AD739:AG739"/>
    <mergeCell ref="AH739:AI739"/>
    <mergeCell ref="AK739:AN739"/>
    <mergeCell ref="AO739:AP739"/>
    <mergeCell ref="B731:N731"/>
    <mergeCell ref="P731:S731"/>
    <mergeCell ref="T731:U731"/>
    <mergeCell ref="W731:Z731"/>
    <mergeCell ref="AA731:AB731"/>
    <mergeCell ref="AD731:AG731"/>
    <mergeCell ref="AH731:AI731"/>
    <mergeCell ref="AK731:AN731"/>
    <mergeCell ref="AO731:AP731"/>
    <mergeCell ref="B733:N733"/>
    <mergeCell ref="P733:S733"/>
    <mergeCell ref="T733:U733"/>
    <mergeCell ref="W733:Z733"/>
    <mergeCell ref="AA733:AB733"/>
    <mergeCell ref="AD733:AG733"/>
    <mergeCell ref="AH733:AI733"/>
    <mergeCell ref="AK733:AN733"/>
    <mergeCell ref="AO733:AP733"/>
    <mergeCell ref="O773:AH773"/>
    <mergeCell ref="B775:M775"/>
    <mergeCell ref="AO735:AP735"/>
    <mergeCell ref="B737:N737"/>
    <mergeCell ref="P737:S737"/>
    <mergeCell ref="T737:U737"/>
    <mergeCell ref="W737:Z737"/>
    <mergeCell ref="AA737:AB737"/>
    <mergeCell ref="AD737:AG737"/>
    <mergeCell ref="AH737:AI737"/>
    <mergeCell ref="AK737:AN737"/>
    <mergeCell ref="AO737:AP737"/>
    <mergeCell ref="B735:N735"/>
    <mergeCell ref="P735:S735"/>
    <mergeCell ref="T735:U735"/>
    <mergeCell ref="W735:Z735"/>
    <mergeCell ref="AA735:AB735"/>
    <mergeCell ref="AD735:AG735"/>
    <mergeCell ref="AH735:AI735"/>
    <mergeCell ref="AK735:AN735"/>
    <mergeCell ref="B739:N739"/>
    <mergeCell ref="P739:S739"/>
    <mergeCell ref="O775:AH775"/>
    <mergeCell ref="T739:U739"/>
    <mergeCell ref="B777:AP777"/>
    <mergeCell ref="B779:AP779"/>
    <mergeCell ref="B780:AO780"/>
    <mergeCell ref="B781:AP781"/>
    <mergeCell ref="A740:AP740"/>
    <mergeCell ref="B741:AP741"/>
    <mergeCell ref="B743:AP743"/>
    <mergeCell ref="B745:AP745"/>
    <mergeCell ref="C748:AP748"/>
    <mergeCell ref="C750:AP750"/>
    <mergeCell ref="C752:AP752"/>
    <mergeCell ref="C754:AP754"/>
    <mergeCell ref="C756:AP756"/>
    <mergeCell ref="C758:AP758"/>
    <mergeCell ref="B760:AP760"/>
    <mergeCell ref="B762:AP762"/>
    <mergeCell ref="B763:AP763"/>
    <mergeCell ref="B765:M765"/>
    <mergeCell ref="O765:P765"/>
    <mergeCell ref="T765:V765"/>
    <mergeCell ref="Z765:AA765"/>
    <mergeCell ref="B746:AP746"/>
    <mergeCell ref="O767:AH771"/>
    <mergeCell ref="B773:M773"/>
  </mergeCells>
  <dataValidations count="14">
    <dataValidation type="whole" operator="greaterThanOrEqual" allowBlank="1" showInputMessage="1" showErrorMessage="1" error="De waarde die u invult, moet een geheel getal zijn." sqref="B314:E314 B319:E319 Q472:T472 Q470:T470 Q461:T461 Q459:T459 Q451:T451 Q449:T449 Q447:T447 Q445:T445 Q443:T443 Q441:T441 Q439:T439 Q436:T436 Q433:T433 Q431:T431 Q429:T429 Q427:T427 Q425:T425 Q423:T423 Q421:T421 Q419:T419 Q417:T417 Q415:T415 Q413:T413 Q395:T395 Q397:T397 Q399:T399 Q401:T401 Q403:T403 Q405:T405 Q407:T407 Q409:T409 Q411:T411 B388:E388 B384:E384 B380:E380 Q368:T368 Q370:T370 Q372:T372 Q374:T374 Q115:V115 Z115:AE115 AI115:AN115 I522:N522 I524:N524 I526:N526 I528:N528 I530:N530 I532:N532 I534:N534 I536:N536 I538:N538 I540:N540 I542:N542 I544:N544 G555:L555 G557:L557 I568:N568 I570:N570 I572:N572 G581:L581 G583:L583 Q589:V589 Q591:V591 Q613:V613 Q611:V611 Q609:V609 Q607:V607 Q603:V603 Q601:V601 Q599:V599 Q597:V597 Q595:V595 T592 Q593:V593 Q622:V622 Q624:V624 Q626:V626 Q633:V633 Q635:V635 Q637:V637 Q639:V639 Q657:V657 Q659:V659 Q661:V661 Q667:V667 Q669:V669 Q671:V671 Q673:V673">
      <formula1>0</formula1>
    </dataValidation>
    <dataValidation type="whole" allowBlank="1" showInputMessage="1" showErrorMessage="1" error="De waarde die u invult, moet tussen 0000 en 9999 liggen." sqref="S522:V522 S524:V524 S526:V526 S528:V528 S530:V530 S532:V532 S534:V534 S536:V536 S538:V538 S540:V540 S542:V542 S544:V544 P555:S555 P557:S557 S568:V568 S570:V570 S572:V572 P581:S581 P583:S583">
      <formula1>0</formula1>
      <formula2>9999</formula2>
    </dataValidation>
    <dataValidation type="decimal" operator="greaterThanOrEqual" allowBlank="1" showInputMessage="1" showErrorMessage="1" error="De waarde die u invult, moet groter of gelijk aan nul zijn." sqref="W283:AE283 Z657:AG657 Z659:AG659 Z667:AG667 Z669:AG669 Z671:AG671 Z673:AG673 R683:Y683 R706:Y706 R708:Y708 R710:Y710 R712:Y712 B647:I647 Z639:AG639 Z637:AG637 Z635:AG635 Z633:AG633 Z622:AG622 Z624:AG624">
      <formula1>0</formula1>
    </dataValidation>
    <dataValidation type="whole" allowBlank="1" showInputMessage="1" showErrorMessage="1" error="De waarde die u invult, moet  tussen 0 en 9 liggen." sqref="T117 Z117">
      <formula1>0</formula1>
      <formula2>9</formula2>
    </dataValidation>
    <dataValidation type="whole" allowBlank="1" showInputMessage="1" showErrorMessage="1" error="De waarde die u invult, moet tussen 1000 en 9999 liggen." sqref="Q204:T204 Q198:T198 Q139:T139 Q103:T103 Q93:T93 Q84:T84 Q74:T74">
      <formula1>1000</formula1>
      <formula2>9999</formula2>
    </dataValidation>
    <dataValidation allowBlank="1" showInputMessage="1" showErrorMessage="1" error="De waarde die u invult, moet tussen 0 en 9 liggen." sqref="F273"/>
    <dataValidation allowBlank="1" showInputMessage="1" showErrorMessage="1" error="De waarde die u invult, moet tussen 0000 en 9999 liggen." sqref="J273:M273"/>
    <dataValidation type="whole" operator="greaterThanOrEqual" allowBlank="1" showInputMessage="1" showErrorMessage="1" error="De waarde die u invult, moet groter of gelijk aan nul zijn." sqref="B279:C279">
      <formula1>0</formula1>
    </dataValidation>
    <dataValidation allowBlank="1" showInputMessage="1" showErrorMessage="1" error="De waarde die u invult, moet een geheel getal zijn." sqref="U594 I531:N531"/>
    <dataValidation type="whole" allowBlank="1" showInputMessage="1" showErrorMessage="1" error="De waarde die u invult, moet tussen 0 en 9 liggen." sqref="X765 R765 L156:M156 B156:E156 G156:I156 K150:T150">
      <formula1>0</formula1>
      <formula2>9</formula2>
    </dataValidation>
    <dataValidation type="whole" allowBlank="1" showInputMessage="1" showErrorMessage="1" error="De waarde die u invult, moet tussen 0000 en 9999 liggen." sqref="AB765:AE765 AD117:AG117">
      <formula1>0</formula1>
      <formula2>9</formula2>
    </dataValidation>
    <dataValidation type="whole" allowBlank="1" showInputMessage="1" showErrorMessage="1" error="De waarde die u invult, moet tussen 0 en 1 liggen." sqref="Y117 W765 E273">
      <formula1>0</formula1>
      <formula2>1</formula2>
    </dataValidation>
    <dataValidation type="whole" allowBlank="1" showInputMessage="1" showErrorMessage="1" error="De waarde die u invult, moet tussen 0 en 3 liggen." sqref="S117 Q765">
      <formula1>0</formula1>
      <formula2>3</formula2>
    </dataValidation>
    <dataValidation type="whole" allowBlank="1" showInputMessage="1" showErrorMessage="1" sqref="Q76:T76 V76:X76 Z76:AB76 K156">
      <formula1>0</formula1>
      <formula2>9</formula2>
    </dataValidation>
  </dataValidations>
  <hyperlinks>
    <hyperlink ref="B11" r:id="rId1"/>
    <hyperlink ref="J11" r:id="rId2"/>
    <hyperlink ref="D25" r:id="rId3"/>
    <hyperlink ref="U619" r:id="rId4"/>
    <hyperlink ref="B779" r:id="rId5"/>
    <hyperlink ref="U653" r:id="rId6"/>
  </hyperlinks>
  <pageMargins left="0.23622047244094491" right="0.23622047244094491" top="0.74803149606299213" bottom="0.74803149606299213" header="0.31496062992125984" footer="0.31496062992125984"/>
  <pageSetup paperSize="9" orientation="portrait" r:id="rId7"/>
  <headerFooter>
    <oddFooter>&amp;LSubsidieaanvraag voor een infrastructuurproject in het buitengewoon secundair onderwijs&amp;Rpagina &amp;P van [&amp;N</oddFooter>
  </headerFooter>
  <rowBreaks count="18" manualBreakCount="18">
    <brk id="61" max="16383" man="1"/>
    <brk id="124" max="16383" man="1"/>
    <brk id="251" max="16383" man="1"/>
    <brk id="311" max="16383" man="1"/>
    <brk id="363" max="16383" man="1"/>
    <brk id="389" max="16383" man="1"/>
    <brk id="465" max="16383" man="1"/>
    <brk id="508" max="16383" man="1"/>
    <brk id="573" max="16383" man="1"/>
    <brk id="402" man="1"/>
    <brk id="484" man="1"/>
    <brk id="565" man="1"/>
    <brk id="165" man="1"/>
    <brk id="312" man="1"/>
    <brk id="237" man="1"/>
    <brk id="76" man="1"/>
    <brk id="674" max="16383" man="1"/>
    <brk id="740" max="16383" man="1"/>
  </rowBreaks>
  <drawing r:id="rId8"/>
  <legacyDrawing r:id="rId9"/>
  <mc:AlternateContent xmlns:mc="http://schemas.openxmlformats.org/markup-compatibility/2006">
    <mc:Choice Requires="x14">
      <controls>
        <mc:AlternateContent xmlns:mc="http://schemas.openxmlformats.org/markup-compatibility/2006">
          <mc:Choice Requires="x14">
            <control shapeId="1026" r:id="rId10" name="RB_OnderwijsNet_Vrij">
              <controlPr defaultSize="0" autoFill="0" autoLine="0" autoPict="0">
                <anchor moveWithCells="1">
                  <from>
                    <xdr:col>0</xdr:col>
                    <xdr:colOff>161925</xdr:colOff>
                    <xdr:row>29</xdr:row>
                    <xdr:rowOff>180975</xdr:rowOff>
                  </from>
                  <to>
                    <xdr:col>2</xdr:col>
                    <xdr:colOff>123825</xdr:colOff>
                    <xdr:row>32</xdr:row>
                    <xdr:rowOff>28575</xdr:rowOff>
                  </to>
                </anchor>
              </controlPr>
            </control>
          </mc:Choice>
        </mc:AlternateContent>
        <mc:AlternateContent xmlns:mc="http://schemas.openxmlformats.org/markup-compatibility/2006">
          <mc:Choice Requires="x14">
            <control shapeId="1027" r:id="rId11" name="RB_OnderwijsNet_Gem">
              <controlPr defaultSize="0" autoFill="0" autoLine="0" autoPict="0">
                <anchor moveWithCells="1">
                  <from>
                    <xdr:col>14</xdr:col>
                    <xdr:colOff>104775</xdr:colOff>
                    <xdr:row>29</xdr:row>
                    <xdr:rowOff>180975</xdr:rowOff>
                  </from>
                  <to>
                    <xdr:col>16</xdr:col>
                    <xdr:colOff>123825</xdr:colOff>
                    <xdr:row>32</xdr:row>
                    <xdr:rowOff>28575</xdr:rowOff>
                  </to>
                </anchor>
              </controlPr>
            </control>
          </mc:Choice>
        </mc:AlternateContent>
        <mc:AlternateContent xmlns:mc="http://schemas.openxmlformats.org/markup-compatibility/2006">
          <mc:Choice Requires="x14">
            <control shapeId="1028" r:id="rId12" name="RB_OnderwijsNet_Prov">
              <controlPr defaultSize="0" autoFill="0" autoLine="0" autoPict="0">
                <anchor moveWithCells="1">
                  <from>
                    <xdr:col>28</xdr:col>
                    <xdr:colOff>104775</xdr:colOff>
                    <xdr:row>29</xdr:row>
                    <xdr:rowOff>180975</xdr:rowOff>
                  </from>
                  <to>
                    <xdr:col>30</xdr:col>
                    <xdr:colOff>123825</xdr:colOff>
                    <xdr:row>32</xdr:row>
                    <xdr:rowOff>28575</xdr:rowOff>
                  </to>
                </anchor>
              </controlPr>
            </control>
          </mc:Choice>
        </mc:AlternateContent>
        <mc:AlternateContent xmlns:mc="http://schemas.openxmlformats.org/markup-compatibility/2006">
          <mc:Choice Requires="x14">
            <control shapeId="1029" r:id="rId13" name="RB_Op_Wachtlijst_True">
              <controlPr defaultSize="0" autoFill="0" autoLine="0" autoPict="0">
                <anchor moveWithCells="1">
                  <from>
                    <xdr:col>0</xdr:col>
                    <xdr:colOff>161925</xdr:colOff>
                    <xdr:row>62</xdr:row>
                    <xdr:rowOff>0</xdr:rowOff>
                  </from>
                  <to>
                    <xdr:col>2</xdr:col>
                    <xdr:colOff>123825</xdr:colOff>
                    <xdr:row>64</xdr:row>
                    <xdr:rowOff>9525</xdr:rowOff>
                  </to>
                </anchor>
              </controlPr>
            </control>
          </mc:Choice>
        </mc:AlternateContent>
        <mc:AlternateContent xmlns:mc="http://schemas.openxmlformats.org/markup-compatibility/2006">
          <mc:Choice Requires="x14">
            <control shapeId="1030" r:id="rId14" name="RB_Op_Wachtlijst_False">
              <controlPr defaultSize="0" autoFill="0" autoLine="0" autoPict="0">
                <anchor moveWithCells="1">
                  <from>
                    <xdr:col>0</xdr:col>
                    <xdr:colOff>161925</xdr:colOff>
                    <xdr:row>64</xdr:row>
                    <xdr:rowOff>0</xdr:rowOff>
                  </from>
                  <to>
                    <xdr:col>2</xdr:col>
                    <xdr:colOff>123825</xdr:colOff>
                    <xdr:row>66</xdr:row>
                    <xdr:rowOff>9525</xdr:rowOff>
                  </to>
                </anchor>
              </controlPr>
            </control>
          </mc:Choice>
        </mc:AlternateContent>
        <mc:AlternateContent xmlns:mc="http://schemas.openxmlformats.org/markup-compatibility/2006">
          <mc:Choice Requires="x14">
            <control shapeId="1031" r:id="rId15" name="RB_CritRationalisatieProgr_True">
              <controlPr defaultSize="0" autoFill="0" autoLine="0" autoPict="0">
                <anchor moveWithCells="1">
                  <from>
                    <xdr:col>0</xdr:col>
                    <xdr:colOff>161925</xdr:colOff>
                    <xdr:row>166</xdr:row>
                    <xdr:rowOff>0</xdr:rowOff>
                  </from>
                  <to>
                    <xdr:col>2</xdr:col>
                    <xdr:colOff>123825</xdr:colOff>
                    <xdr:row>169</xdr:row>
                    <xdr:rowOff>38100</xdr:rowOff>
                  </to>
                </anchor>
              </controlPr>
            </control>
          </mc:Choice>
        </mc:AlternateContent>
        <mc:AlternateContent xmlns:mc="http://schemas.openxmlformats.org/markup-compatibility/2006">
          <mc:Choice Requires="x14">
            <control shapeId="1032" r:id="rId16" name="RB_CritRationalisatieProgr_F">
              <controlPr defaultSize="0" autoFill="0" autoLine="0" autoPict="0">
                <anchor moveWithCells="1">
                  <from>
                    <xdr:col>0</xdr:col>
                    <xdr:colOff>161925</xdr:colOff>
                    <xdr:row>167</xdr:row>
                    <xdr:rowOff>180975</xdr:rowOff>
                  </from>
                  <to>
                    <xdr:col>2</xdr:col>
                    <xdr:colOff>123825</xdr:colOff>
                    <xdr:row>170</xdr:row>
                    <xdr:rowOff>28575</xdr:rowOff>
                  </to>
                </anchor>
              </controlPr>
            </control>
          </mc:Choice>
        </mc:AlternateContent>
        <mc:AlternateContent xmlns:mc="http://schemas.openxmlformats.org/markup-compatibility/2006">
          <mc:Choice Requires="x14">
            <control shapeId="1033" r:id="rId17" name="RB_Eigenaar">
              <controlPr defaultSize="0" autoFill="0" autoLine="0" autoPict="0">
                <anchor moveWithCells="1">
                  <from>
                    <xdr:col>0</xdr:col>
                    <xdr:colOff>161925</xdr:colOff>
                    <xdr:row>174</xdr:row>
                    <xdr:rowOff>0</xdr:rowOff>
                  </from>
                  <to>
                    <xdr:col>2</xdr:col>
                    <xdr:colOff>123825</xdr:colOff>
                    <xdr:row>176</xdr:row>
                    <xdr:rowOff>9525</xdr:rowOff>
                  </to>
                </anchor>
              </controlPr>
            </control>
          </mc:Choice>
        </mc:AlternateContent>
        <mc:AlternateContent xmlns:mc="http://schemas.openxmlformats.org/markup-compatibility/2006">
          <mc:Choice Requires="x14">
            <control shapeId="1034" r:id="rId18" name="RB_HouderZakelijkRecht">
              <controlPr defaultSize="0" autoFill="0" autoLine="0" autoPict="0">
                <anchor moveWithCells="1">
                  <from>
                    <xdr:col>0</xdr:col>
                    <xdr:colOff>161925</xdr:colOff>
                    <xdr:row>175</xdr:row>
                    <xdr:rowOff>152400</xdr:rowOff>
                  </from>
                  <to>
                    <xdr:col>2</xdr:col>
                    <xdr:colOff>123825</xdr:colOff>
                    <xdr:row>177</xdr:row>
                    <xdr:rowOff>152400</xdr:rowOff>
                  </to>
                </anchor>
              </controlPr>
            </control>
          </mc:Choice>
        </mc:AlternateContent>
        <mc:AlternateContent xmlns:mc="http://schemas.openxmlformats.org/markup-compatibility/2006">
          <mc:Choice Requires="x14">
            <control shapeId="1035" r:id="rId19" name="RB_HouderOptieZakelijkRecht">
              <controlPr defaultSize="0" autoFill="0" autoLine="0" autoPict="0">
                <anchor moveWithCells="1">
                  <from>
                    <xdr:col>0</xdr:col>
                    <xdr:colOff>161925</xdr:colOff>
                    <xdr:row>177</xdr:row>
                    <xdr:rowOff>152400</xdr:rowOff>
                  </from>
                  <to>
                    <xdr:col>2</xdr:col>
                    <xdr:colOff>123825</xdr:colOff>
                    <xdr:row>179</xdr:row>
                    <xdr:rowOff>161925</xdr:rowOff>
                  </to>
                </anchor>
              </controlPr>
            </control>
          </mc:Choice>
        </mc:AlternateContent>
        <mc:AlternateContent xmlns:mc="http://schemas.openxmlformats.org/markup-compatibility/2006">
          <mc:Choice Requires="x14">
            <control shapeId="1036" r:id="rId20" name="RB_BeschikSchoolgebVrij_True">
              <controlPr defaultSize="0" autoFill="0" autoLine="0" autoPict="0">
                <anchor moveWithCells="1">
                  <from>
                    <xdr:col>0</xdr:col>
                    <xdr:colOff>161925</xdr:colOff>
                    <xdr:row>183</xdr:row>
                    <xdr:rowOff>0</xdr:rowOff>
                  </from>
                  <to>
                    <xdr:col>2</xdr:col>
                    <xdr:colOff>123825</xdr:colOff>
                    <xdr:row>185</xdr:row>
                    <xdr:rowOff>9525</xdr:rowOff>
                  </to>
                </anchor>
              </controlPr>
            </control>
          </mc:Choice>
        </mc:AlternateContent>
        <mc:AlternateContent xmlns:mc="http://schemas.openxmlformats.org/markup-compatibility/2006">
          <mc:Choice Requires="x14">
            <control shapeId="1037" r:id="rId21" name="RB_BeschikSchoolgebVrij_False">
              <controlPr defaultSize="0" autoFill="0" autoLine="0" autoPict="0">
                <anchor moveWithCells="1">
                  <from>
                    <xdr:col>0</xdr:col>
                    <xdr:colOff>161925</xdr:colOff>
                    <xdr:row>184</xdr:row>
                    <xdr:rowOff>152400</xdr:rowOff>
                  </from>
                  <to>
                    <xdr:col>2</xdr:col>
                    <xdr:colOff>123825</xdr:colOff>
                    <xdr:row>186</xdr:row>
                    <xdr:rowOff>161925</xdr:rowOff>
                  </to>
                </anchor>
              </controlPr>
            </control>
          </mc:Choice>
        </mc:AlternateContent>
        <mc:AlternateContent xmlns:mc="http://schemas.openxmlformats.org/markup-compatibility/2006">
          <mc:Choice Requires="x14">
            <control shapeId="1038" r:id="rId22" name="CB_Nieuwbouw">
              <controlPr defaultSize="0" autoFill="0" autoLine="0" autoPict="0">
                <anchor moveWithCells="1">
                  <from>
                    <xdr:col>0</xdr:col>
                    <xdr:colOff>133350</xdr:colOff>
                    <xdr:row>210</xdr:row>
                    <xdr:rowOff>9525</xdr:rowOff>
                  </from>
                  <to>
                    <xdr:col>2</xdr:col>
                    <xdr:colOff>95250</xdr:colOff>
                    <xdr:row>212</xdr:row>
                    <xdr:rowOff>19050</xdr:rowOff>
                  </to>
                </anchor>
              </controlPr>
            </control>
          </mc:Choice>
        </mc:AlternateContent>
        <mc:AlternateContent xmlns:mc="http://schemas.openxmlformats.org/markup-compatibility/2006">
          <mc:Choice Requires="x14">
            <control shapeId="1039" r:id="rId23" name="CB_Verbouwingswerken">
              <controlPr defaultSize="0" autoFill="0" autoLine="0" autoPict="0">
                <anchor moveWithCells="1">
                  <from>
                    <xdr:col>0</xdr:col>
                    <xdr:colOff>123825</xdr:colOff>
                    <xdr:row>212</xdr:row>
                    <xdr:rowOff>9525</xdr:rowOff>
                  </from>
                  <to>
                    <xdr:col>2</xdr:col>
                    <xdr:colOff>85725</xdr:colOff>
                    <xdr:row>214</xdr:row>
                    <xdr:rowOff>19050</xdr:rowOff>
                  </to>
                </anchor>
              </controlPr>
            </control>
          </mc:Choice>
        </mc:AlternateContent>
        <mc:AlternateContent xmlns:mc="http://schemas.openxmlformats.org/markup-compatibility/2006">
          <mc:Choice Requires="x14">
            <control shapeId="1040" r:id="rId24" name="RB_Prov_Ant">
              <controlPr defaultSize="0" autoFill="0" autoLine="0" autoPict="0">
                <anchor moveWithCells="1">
                  <from>
                    <xdr:col>0</xdr:col>
                    <xdr:colOff>161925</xdr:colOff>
                    <xdr:row>33</xdr:row>
                    <xdr:rowOff>180975</xdr:rowOff>
                  </from>
                  <to>
                    <xdr:col>2</xdr:col>
                    <xdr:colOff>123825</xdr:colOff>
                    <xdr:row>37</xdr:row>
                    <xdr:rowOff>28575</xdr:rowOff>
                  </to>
                </anchor>
              </controlPr>
            </control>
          </mc:Choice>
        </mc:AlternateContent>
        <mc:AlternateContent xmlns:mc="http://schemas.openxmlformats.org/markup-compatibility/2006">
          <mc:Choice Requires="x14">
            <control shapeId="1041" r:id="rId25" name="RB_Prov_BHG">
              <controlPr defaultSize="0" autoFill="0" autoLine="0" autoPict="0">
                <anchor moveWithCells="1">
                  <from>
                    <xdr:col>0</xdr:col>
                    <xdr:colOff>161925</xdr:colOff>
                    <xdr:row>35</xdr:row>
                    <xdr:rowOff>152400</xdr:rowOff>
                  </from>
                  <to>
                    <xdr:col>2</xdr:col>
                    <xdr:colOff>123825</xdr:colOff>
                    <xdr:row>38</xdr:row>
                    <xdr:rowOff>0</xdr:rowOff>
                  </to>
                </anchor>
              </controlPr>
            </control>
          </mc:Choice>
        </mc:AlternateContent>
        <mc:AlternateContent xmlns:mc="http://schemas.openxmlformats.org/markup-compatibility/2006">
          <mc:Choice Requires="x14">
            <control shapeId="1042" r:id="rId26" name="RB_Prov_Lim">
              <controlPr defaultSize="0" autoFill="0" autoLine="0" autoPict="0">
                <anchor moveWithCells="1">
                  <from>
                    <xdr:col>14</xdr:col>
                    <xdr:colOff>104775</xdr:colOff>
                    <xdr:row>33</xdr:row>
                    <xdr:rowOff>180975</xdr:rowOff>
                  </from>
                  <to>
                    <xdr:col>16</xdr:col>
                    <xdr:colOff>123825</xdr:colOff>
                    <xdr:row>37</xdr:row>
                    <xdr:rowOff>28575</xdr:rowOff>
                  </to>
                </anchor>
              </controlPr>
            </control>
          </mc:Choice>
        </mc:AlternateContent>
        <mc:AlternateContent xmlns:mc="http://schemas.openxmlformats.org/markup-compatibility/2006">
          <mc:Choice Requires="x14">
            <control shapeId="1043" r:id="rId27" name="RB_Prov_OV">
              <controlPr defaultSize="0" autoFill="0" autoLine="0" autoPict="0">
                <anchor moveWithCells="1">
                  <from>
                    <xdr:col>14</xdr:col>
                    <xdr:colOff>104775</xdr:colOff>
                    <xdr:row>35</xdr:row>
                    <xdr:rowOff>152400</xdr:rowOff>
                  </from>
                  <to>
                    <xdr:col>16</xdr:col>
                    <xdr:colOff>123825</xdr:colOff>
                    <xdr:row>38</xdr:row>
                    <xdr:rowOff>0</xdr:rowOff>
                  </to>
                </anchor>
              </controlPr>
            </control>
          </mc:Choice>
        </mc:AlternateContent>
        <mc:AlternateContent xmlns:mc="http://schemas.openxmlformats.org/markup-compatibility/2006">
          <mc:Choice Requires="x14">
            <control shapeId="1044" r:id="rId28" name="RB_Prov_VB">
              <controlPr defaultSize="0" autoFill="0" autoLine="0" autoPict="0">
                <anchor moveWithCells="1">
                  <from>
                    <xdr:col>28</xdr:col>
                    <xdr:colOff>104775</xdr:colOff>
                    <xdr:row>33</xdr:row>
                    <xdr:rowOff>180975</xdr:rowOff>
                  </from>
                  <to>
                    <xdr:col>30</xdr:col>
                    <xdr:colOff>123825</xdr:colOff>
                    <xdr:row>37</xdr:row>
                    <xdr:rowOff>28575</xdr:rowOff>
                  </to>
                </anchor>
              </controlPr>
            </control>
          </mc:Choice>
        </mc:AlternateContent>
        <mc:AlternateContent xmlns:mc="http://schemas.openxmlformats.org/markup-compatibility/2006">
          <mc:Choice Requires="x14">
            <control shapeId="1045" r:id="rId29" name="RB_Prov_WV">
              <controlPr defaultSize="0" autoFill="0" autoLine="0" autoPict="0">
                <anchor moveWithCells="1">
                  <from>
                    <xdr:col>28</xdr:col>
                    <xdr:colOff>104775</xdr:colOff>
                    <xdr:row>35</xdr:row>
                    <xdr:rowOff>152400</xdr:rowOff>
                  </from>
                  <to>
                    <xdr:col>30</xdr:col>
                    <xdr:colOff>123825</xdr:colOff>
                    <xdr:row>38</xdr:row>
                    <xdr:rowOff>0</xdr:rowOff>
                  </to>
                </anchor>
              </controlPr>
            </control>
          </mc:Choice>
        </mc:AlternateContent>
        <mc:AlternateContent xmlns:mc="http://schemas.openxmlformats.org/markup-compatibility/2006">
          <mc:Choice Requires="x14">
            <control shapeId="1046" r:id="rId30" name="RB_Diko_True">
              <controlPr defaultSize="0" autoFill="0" autoLine="0" autoPict="0">
                <anchor moveWithCells="1">
                  <from>
                    <xdr:col>0</xdr:col>
                    <xdr:colOff>161925</xdr:colOff>
                    <xdr:row>56</xdr:row>
                    <xdr:rowOff>161925</xdr:rowOff>
                  </from>
                  <to>
                    <xdr:col>2</xdr:col>
                    <xdr:colOff>123825</xdr:colOff>
                    <xdr:row>59</xdr:row>
                    <xdr:rowOff>9525</xdr:rowOff>
                  </to>
                </anchor>
              </controlPr>
            </control>
          </mc:Choice>
        </mc:AlternateContent>
        <mc:AlternateContent xmlns:mc="http://schemas.openxmlformats.org/markup-compatibility/2006">
          <mc:Choice Requires="x14">
            <control shapeId="1047" r:id="rId31" name="RB_Diko_False">
              <controlPr defaultSize="0" autoFill="0" autoLine="0" autoPict="0">
                <anchor moveWithCells="1">
                  <from>
                    <xdr:col>0</xdr:col>
                    <xdr:colOff>161925</xdr:colOff>
                    <xdr:row>58</xdr:row>
                    <xdr:rowOff>0</xdr:rowOff>
                  </from>
                  <to>
                    <xdr:col>2</xdr:col>
                    <xdr:colOff>123825</xdr:colOff>
                    <xdr:row>60</xdr:row>
                    <xdr:rowOff>38100</xdr:rowOff>
                  </to>
                </anchor>
              </controlPr>
            </control>
          </mc:Choice>
        </mc:AlternateContent>
        <mc:AlternateContent xmlns:mc="http://schemas.openxmlformats.org/markup-compatibility/2006">
          <mc:Choice Requires="x14">
            <control shapeId="1048" r:id="rId32" name="Check Box 48">
              <controlPr defaultSize="0" autoFill="0" autoLine="0" autoPict="0">
                <anchor moveWithCells="1">
                  <from>
                    <xdr:col>0</xdr:col>
                    <xdr:colOff>161925</xdr:colOff>
                    <xdr:row>119</xdr:row>
                    <xdr:rowOff>0</xdr:rowOff>
                  </from>
                  <to>
                    <xdr:col>2</xdr:col>
                    <xdr:colOff>123825</xdr:colOff>
                    <xdr:row>122</xdr:row>
                    <xdr:rowOff>38100</xdr:rowOff>
                  </to>
                </anchor>
              </controlPr>
            </control>
          </mc:Choice>
        </mc:AlternateContent>
        <mc:AlternateContent xmlns:mc="http://schemas.openxmlformats.org/markup-compatibility/2006">
          <mc:Choice Requires="x14">
            <control shapeId="1049" r:id="rId33" name="Check Box 49">
              <controlPr defaultSize="0" autoFill="0" autoLine="0" autoPict="0">
                <anchor moveWithCells="1">
                  <from>
                    <xdr:col>0</xdr:col>
                    <xdr:colOff>161925</xdr:colOff>
                    <xdr:row>121</xdr:row>
                    <xdr:rowOff>0</xdr:rowOff>
                  </from>
                  <to>
                    <xdr:col>2</xdr:col>
                    <xdr:colOff>123825</xdr:colOff>
                    <xdr:row>123</xdr:row>
                    <xdr:rowOff>38100</xdr:rowOff>
                  </to>
                </anchor>
              </controlPr>
            </control>
          </mc:Choice>
        </mc:AlternateContent>
        <mc:AlternateContent xmlns:mc="http://schemas.openxmlformats.org/markup-compatibility/2006">
          <mc:Choice Requires="x14">
            <control shapeId="1050" r:id="rId34" name="RB_CoordinerendeMacht_True">
              <controlPr defaultSize="0" autoFill="0" autoLine="0" autoPict="0">
                <anchor moveWithCells="1">
                  <from>
                    <xdr:col>0</xdr:col>
                    <xdr:colOff>161925</xdr:colOff>
                    <xdr:row>127</xdr:row>
                    <xdr:rowOff>0</xdr:rowOff>
                  </from>
                  <to>
                    <xdr:col>2</xdr:col>
                    <xdr:colOff>123825</xdr:colOff>
                    <xdr:row>130</xdr:row>
                    <xdr:rowOff>38100</xdr:rowOff>
                  </to>
                </anchor>
              </controlPr>
            </control>
          </mc:Choice>
        </mc:AlternateContent>
        <mc:AlternateContent xmlns:mc="http://schemas.openxmlformats.org/markup-compatibility/2006">
          <mc:Choice Requires="x14">
            <control shapeId="1051" r:id="rId35" name="RB_CoordinerendeMacht_False">
              <controlPr defaultSize="0" autoFill="0" autoLine="0" autoPict="0">
                <anchor moveWithCells="1">
                  <from>
                    <xdr:col>0</xdr:col>
                    <xdr:colOff>161925</xdr:colOff>
                    <xdr:row>129</xdr:row>
                    <xdr:rowOff>0</xdr:rowOff>
                  </from>
                  <to>
                    <xdr:col>2</xdr:col>
                    <xdr:colOff>123825</xdr:colOff>
                    <xdr:row>131</xdr:row>
                    <xdr:rowOff>38100</xdr:rowOff>
                  </to>
                </anchor>
              </controlPr>
            </control>
          </mc:Choice>
        </mc:AlternateContent>
        <mc:AlternateContent xmlns:mc="http://schemas.openxmlformats.org/markup-compatibility/2006">
          <mc:Choice Requires="x14">
            <control shapeId="1052" r:id="rId36" name="Check Box 52">
              <controlPr defaultSize="0" autoFill="0" autoLine="0" autoPict="0">
                <anchor moveWithCells="1">
                  <from>
                    <xdr:col>0</xdr:col>
                    <xdr:colOff>161925</xdr:colOff>
                    <xdr:row>119</xdr:row>
                    <xdr:rowOff>0</xdr:rowOff>
                  </from>
                  <to>
                    <xdr:col>2</xdr:col>
                    <xdr:colOff>123825</xdr:colOff>
                    <xdr:row>122</xdr:row>
                    <xdr:rowOff>38100</xdr:rowOff>
                  </to>
                </anchor>
              </controlPr>
            </control>
          </mc:Choice>
        </mc:AlternateContent>
        <mc:AlternateContent xmlns:mc="http://schemas.openxmlformats.org/markup-compatibility/2006">
          <mc:Choice Requires="x14">
            <control shapeId="1053" r:id="rId37" name="RB_Samen_Met_Andere_IM_True">
              <controlPr defaultSize="0" autoFill="0" autoLine="0" autoPict="0">
                <anchor moveWithCells="1">
                  <from>
                    <xdr:col>0</xdr:col>
                    <xdr:colOff>161925</xdr:colOff>
                    <xdr:row>119</xdr:row>
                    <xdr:rowOff>0</xdr:rowOff>
                  </from>
                  <to>
                    <xdr:col>2</xdr:col>
                    <xdr:colOff>123825</xdr:colOff>
                    <xdr:row>122</xdr:row>
                    <xdr:rowOff>38100</xdr:rowOff>
                  </to>
                </anchor>
              </controlPr>
            </control>
          </mc:Choice>
        </mc:AlternateContent>
        <mc:AlternateContent xmlns:mc="http://schemas.openxmlformats.org/markup-compatibility/2006">
          <mc:Choice Requires="x14">
            <control shapeId="1054" r:id="rId38" name="RB_Samen_Met_Andere_IM_False">
              <controlPr defaultSize="0" autoFill="0" autoLine="0" autoPict="0">
                <anchor moveWithCells="1">
                  <from>
                    <xdr:col>0</xdr:col>
                    <xdr:colOff>161925</xdr:colOff>
                    <xdr:row>121</xdr:row>
                    <xdr:rowOff>0</xdr:rowOff>
                  </from>
                  <to>
                    <xdr:col>2</xdr:col>
                    <xdr:colOff>123825</xdr:colOff>
                    <xdr:row>123</xdr:row>
                    <xdr:rowOff>38100</xdr:rowOff>
                  </to>
                </anchor>
              </controlPr>
            </control>
          </mc:Choice>
        </mc:AlternateContent>
        <mc:AlternateContent xmlns:mc="http://schemas.openxmlformats.org/markup-compatibility/2006">
          <mc:Choice Requires="x14">
            <control shapeId="1055" r:id="rId39" name="RB_Samen_Met_Andere_OI_True">
              <controlPr defaultSize="0" autoFill="0" autoLine="0" autoPict="0">
                <anchor moveWithCells="1">
                  <from>
                    <xdr:col>0</xdr:col>
                    <xdr:colOff>161925</xdr:colOff>
                    <xdr:row>159</xdr:row>
                    <xdr:rowOff>0</xdr:rowOff>
                  </from>
                  <to>
                    <xdr:col>2</xdr:col>
                    <xdr:colOff>123825</xdr:colOff>
                    <xdr:row>161</xdr:row>
                    <xdr:rowOff>9525</xdr:rowOff>
                  </to>
                </anchor>
              </controlPr>
            </control>
          </mc:Choice>
        </mc:AlternateContent>
        <mc:AlternateContent xmlns:mc="http://schemas.openxmlformats.org/markup-compatibility/2006">
          <mc:Choice Requires="x14">
            <control shapeId="1056" r:id="rId40" name="RB_Samen_Met_Andere_OI_False">
              <controlPr defaultSize="0" autoFill="0" autoLine="0" autoPict="0">
                <anchor moveWithCells="1">
                  <from>
                    <xdr:col>0</xdr:col>
                    <xdr:colOff>161925</xdr:colOff>
                    <xdr:row>161</xdr:row>
                    <xdr:rowOff>0</xdr:rowOff>
                  </from>
                  <to>
                    <xdr:col>2</xdr:col>
                    <xdr:colOff>123825</xdr:colOff>
                    <xdr:row>162</xdr:row>
                    <xdr:rowOff>38100</xdr:rowOff>
                  </to>
                </anchor>
              </controlPr>
            </control>
          </mc:Choice>
        </mc:AlternateContent>
        <mc:AlternateContent xmlns:mc="http://schemas.openxmlformats.org/markup-compatibility/2006">
          <mc:Choice Requires="x14">
            <control shapeId="1057" r:id="rId41" name="RB_SamenWerking_OV_PS_True">
              <controlPr defaultSize="0" autoFill="0" autoLine="0" autoPict="0">
                <anchor moveWithCells="1">
                  <from>
                    <xdr:col>0</xdr:col>
                    <xdr:colOff>152400</xdr:colOff>
                    <xdr:row>288</xdr:row>
                    <xdr:rowOff>142875</xdr:rowOff>
                  </from>
                  <to>
                    <xdr:col>2</xdr:col>
                    <xdr:colOff>104775</xdr:colOff>
                    <xdr:row>292</xdr:row>
                    <xdr:rowOff>19050</xdr:rowOff>
                  </to>
                </anchor>
              </controlPr>
            </control>
          </mc:Choice>
        </mc:AlternateContent>
        <mc:AlternateContent xmlns:mc="http://schemas.openxmlformats.org/markup-compatibility/2006">
          <mc:Choice Requires="x14">
            <control shapeId="1058" r:id="rId42" name="RB_SamenWerking_OV_PS_False">
              <controlPr defaultSize="0" autoFill="0" autoLine="0" autoPict="0">
                <anchor moveWithCells="1">
                  <from>
                    <xdr:col>0</xdr:col>
                    <xdr:colOff>152400</xdr:colOff>
                    <xdr:row>290</xdr:row>
                    <xdr:rowOff>190500</xdr:rowOff>
                  </from>
                  <to>
                    <xdr:col>2</xdr:col>
                    <xdr:colOff>133350</xdr:colOff>
                    <xdr:row>292</xdr:row>
                    <xdr:rowOff>152400</xdr:rowOff>
                  </to>
                </anchor>
              </controlPr>
            </control>
          </mc:Choice>
        </mc:AlternateContent>
        <mc:AlternateContent xmlns:mc="http://schemas.openxmlformats.org/markup-compatibility/2006">
          <mc:Choice Requires="x14">
            <control shapeId="1059" r:id="rId43" name="RB_Schadeloosstelling_True">
              <controlPr defaultSize="0" autoFill="0" autoLine="0" autoPict="0">
                <anchor moveWithCells="1">
                  <from>
                    <xdr:col>0</xdr:col>
                    <xdr:colOff>161925</xdr:colOff>
                    <xdr:row>281</xdr:row>
                    <xdr:rowOff>0</xdr:rowOff>
                  </from>
                  <to>
                    <xdr:col>2</xdr:col>
                    <xdr:colOff>123825</xdr:colOff>
                    <xdr:row>283</xdr:row>
                    <xdr:rowOff>0</xdr:rowOff>
                  </to>
                </anchor>
              </controlPr>
            </control>
          </mc:Choice>
        </mc:AlternateContent>
        <mc:AlternateContent xmlns:mc="http://schemas.openxmlformats.org/markup-compatibility/2006">
          <mc:Choice Requires="x14">
            <control shapeId="1060" r:id="rId44" name="RB_Schadeloosstelling_False">
              <controlPr defaultSize="0" autoFill="0" autoLine="0" autoPict="0">
                <anchor moveWithCells="1">
                  <from>
                    <xdr:col>0</xdr:col>
                    <xdr:colOff>161925</xdr:colOff>
                    <xdr:row>285</xdr:row>
                    <xdr:rowOff>0</xdr:rowOff>
                  </from>
                  <to>
                    <xdr:col>2</xdr:col>
                    <xdr:colOff>123825</xdr:colOff>
                    <xdr:row>287</xdr:row>
                    <xdr:rowOff>9525</xdr:rowOff>
                  </to>
                </anchor>
              </controlPr>
            </control>
          </mc:Choice>
        </mc:AlternateContent>
        <mc:AlternateContent xmlns:mc="http://schemas.openxmlformats.org/markup-compatibility/2006">
          <mc:Choice Requires="x14">
            <control shapeId="1061" r:id="rId45" name="CB_Dienst_Onr_Erfgoed">
              <controlPr defaultSize="0" autoFill="0" autoLine="0" autoPict="0">
                <anchor moveWithCells="1">
                  <from>
                    <xdr:col>0</xdr:col>
                    <xdr:colOff>161925</xdr:colOff>
                    <xdr:row>295</xdr:row>
                    <xdr:rowOff>0</xdr:rowOff>
                  </from>
                  <to>
                    <xdr:col>2</xdr:col>
                    <xdr:colOff>123825</xdr:colOff>
                    <xdr:row>297</xdr:row>
                    <xdr:rowOff>9525</xdr:rowOff>
                  </to>
                </anchor>
              </controlPr>
            </control>
          </mc:Choice>
        </mc:AlternateContent>
        <mc:AlternateContent xmlns:mc="http://schemas.openxmlformats.org/markup-compatibility/2006">
          <mc:Choice Requires="x14">
            <control shapeId="1062" r:id="rId46" name="CB_VIPA">
              <controlPr defaultSize="0" autoFill="0" autoLine="0" autoPict="0">
                <anchor moveWithCells="1">
                  <from>
                    <xdr:col>0</xdr:col>
                    <xdr:colOff>161925</xdr:colOff>
                    <xdr:row>297</xdr:row>
                    <xdr:rowOff>0</xdr:rowOff>
                  </from>
                  <to>
                    <xdr:col>2</xdr:col>
                    <xdr:colOff>123825</xdr:colOff>
                    <xdr:row>299</xdr:row>
                    <xdr:rowOff>9525</xdr:rowOff>
                  </to>
                </anchor>
              </controlPr>
            </control>
          </mc:Choice>
        </mc:AlternateContent>
        <mc:AlternateContent xmlns:mc="http://schemas.openxmlformats.org/markup-compatibility/2006">
          <mc:Choice Requires="x14">
            <control shapeId="1063" r:id="rId47" name="CB_VGC">
              <controlPr defaultSize="0" autoFill="0" autoLine="0" autoPict="0">
                <anchor moveWithCells="1">
                  <from>
                    <xdr:col>0</xdr:col>
                    <xdr:colOff>161925</xdr:colOff>
                    <xdr:row>299</xdr:row>
                    <xdr:rowOff>0</xdr:rowOff>
                  </from>
                  <to>
                    <xdr:col>2</xdr:col>
                    <xdr:colOff>123825</xdr:colOff>
                    <xdr:row>301</xdr:row>
                    <xdr:rowOff>9525</xdr:rowOff>
                  </to>
                </anchor>
              </controlPr>
            </control>
          </mc:Choice>
        </mc:AlternateContent>
        <mc:AlternateContent xmlns:mc="http://schemas.openxmlformats.org/markup-compatibility/2006">
          <mc:Choice Requires="x14">
            <control shapeId="1064" r:id="rId48" name="CB_Andere_Overheden">
              <controlPr defaultSize="0" autoFill="0" autoLine="0" autoPict="0">
                <anchor moveWithCells="1">
                  <from>
                    <xdr:col>0</xdr:col>
                    <xdr:colOff>161925</xdr:colOff>
                    <xdr:row>303</xdr:row>
                    <xdr:rowOff>0</xdr:rowOff>
                  </from>
                  <to>
                    <xdr:col>2</xdr:col>
                    <xdr:colOff>123825</xdr:colOff>
                    <xdr:row>305</xdr:row>
                    <xdr:rowOff>9525</xdr:rowOff>
                  </to>
                </anchor>
              </controlPr>
            </control>
          </mc:Choice>
        </mc:AlternateContent>
        <mc:AlternateContent xmlns:mc="http://schemas.openxmlformats.org/markup-compatibility/2006">
          <mc:Choice Requires="x14">
            <control shapeId="1065" r:id="rId49" name="CB_GebAfgebrOntrGesubAGIOnGeb1">
              <controlPr defaultSize="0" autoFill="0" autoLine="0" autoPict="0">
                <anchor moveWithCells="1">
                  <from>
                    <xdr:col>33</xdr:col>
                    <xdr:colOff>19050</xdr:colOff>
                    <xdr:row>554</xdr:row>
                    <xdr:rowOff>0</xdr:rowOff>
                  </from>
                  <to>
                    <xdr:col>35</xdr:col>
                    <xdr:colOff>38100</xdr:colOff>
                    <xdr:row>556</xdr:row>
                    <xdr:rowOff>9525</xdr:rowOff>
                  </to>
                </anchor>
              </controlPr>
            </control>
          </mc:Choice>
        </mc:AlternateContent>
        <mc:AlternateContent xmlns:mc="http://schemas.openxmlformats.org/markup-compatibility/2006">
          <mc:Choice Requires="x14">
            <control shapeId="1066" r:id="rId50" name="CB_GebAfgebrOntrGesubAGIOnGeb2">
              <controlPr defaultSize="0" autoFill="0" autoLine="0" autoPict="0">
                <anchor moveWithCells="1">
                  <from>
                    <xdr:col>33</xdr:col>
                    <xdr:colOff>19050</xdr:colOff>
                    <xdr:row>556</xdr:row>
                    <xdr:rowOff>0</xdr:rowOff>
                  </from>
                  <to>
                    <xdr:col>35</xdr:col>
                    <xdr:colOff>38100</xdr:colOff>
                    <xdr:row>557</xdr:row>
                    <xdr:rowOff>38100</xdr:rowOff>
                  </to>
                </anchor>
              </controlPr>
            </control>
          </mc:Choice>
        </mc:AlternateContent>
        <mc:AlternateContent xmlns:mc="http://schemas.openxmlformats.org/markup-compatibility/2006">
          <mc:Choice Requires="x14">
            <control shapeId="1067" r:id="rId51" name="CB_LokLOAfgebrOntrGesubAGIOnG1">
              <controlPr defaultSize="0" autoFill="0" autoLine="0" autoPict="0">
                <anchor moveWithCells="1">
                  <from>
                    <xdr:col>33</xdr:col>
                    <xdr:colOff>19050</xdr:colOff>
                    <xdr:row>580</xdr:row>
                    <xdr:rowOff>0</xdr:rowOff>
                  </from>
                  <to>
                    <xdr:col>35</xdr:col>
                    <xdr:colOff>38100</xdr:colOff>
                    <xdr:row>582</xdr:row>
                    <xdr:rowOff>9525</xdr:rowOff>
                  </to>
                </anchor>
              </controlPr>
            </control>
          </mc:Choice>
        </mc:AlternateContent>
        <mc:AlternateContent xmlns:mc="http://schemas.openxmlformats.org/markup-compatibility/2006">
          <mc:Choice Requires="x14">
            <control shapeId="1068" r:id="rId52" name="CB_LokLOAfgebrOntrGesubAGIOnG2">
              <controlPr defaultSize="0" autoFill="0" autoLine="0" autoPict="0">
                <anchor moveWithCells="1">
                  <from>
                    <xdr:col>33</xdr:col>
                    <xdr:colOff>19050</xdr:colOff>
                    <xdr:row>582</xdr:row>
                    <xdr:rowOff>0</xdr:rowOff>
                  </from>
                  <to>
                    <xdr:col>35</xdr:col>
                    <xdr:colOff>38100</xdr:colOff>
                    <xdr:row>583</xdr:row>
                    <xdr:rowOff>38100</xdr:rowOff>
                  </to>
                </anchor>
              </controlPr>
            </control>
          </mc:Choice>
        </mc:AlternateContent>
        <mc:AlternateContent xmlns:mc="http://schemas.openxmlformats.org/markup-compatibility/2006">
          <mc:Choice Requires="x14">
            <control shapeId="1069" r:id="rId53" name="RB_Minder_Dan_125D_True">
              <controlPr defaultSize="0" autoFill="0" autoLine="0" autoPict="0">
                <anchor moveWithCells="1">
                  <from>
                    <xdr:col>0</xdr:col>
                    <xdr:colOff>161925</xdr:colOff>
                    <xdr:row>51</xdr:row>
                    <xdr:rowOff>409575</xdr:rowOff>
                  </from>
                  <to>
                    <xdr:col>2</xdr:col>
                    <xdr:colOff>123825</xdr:colOff>
                    <xdr:row>54</xdr:row>
                    <xdr:rowOff>38100</xdr:rowOff>
                  </to>
                </anchor>
              </controlPr>
            </control>
          </mc:Choice>
        </mc:AlternateContent>
        <mc:AlternateContent xmlns:mc="http://schemas.openxmlformats.org/markup-compatibility/2006">
          <mc:Choice Requires="x14">
            <control shapeId="1070" r:id="rId54" name="RB_Minder_Dan_125D_False">
              <controlPr defaultSize="0" autoFill="0" autoLine="0" autoPict="0">
                <anchor moveWithCells="1">
                  <from>
                    <xdr:col>0</xdr:col>
                    <xdr:colOff>161925</xdr:colOff>
                    <xdr:row>53</xdr:row>
                    <xdr:rowOff>0</xdr:rowOff>
                  </from>
                  <to>
                    <xdr:col>2</xdr:col>
                    <xdr:colOff>123825</xdr:colOff>
                    <xdr:row>55</xdr:row>
                    <xdr:rowOff>38100</xdr:rowOff>
                  </to>
                </anchor>
              </controlPr>
            </control>
          </mc:Choice>
        </mc:AlternateContent>
        <mc:AlternateContent xmlns:mc="http://schemas.openxmlformats.org/markup-compatibility/2006">
          <mc:Choice Requires="x14">
            <control shapeId="1074" r:id="rId55" name="Check Box 84">
              <controlPr defaultSize="0" autoFill="0" autoLine="0" autoPict="0">
                <anchor moveWithCells="1">
                  <from>
                    <xdr:col>0</xdr:col>
                    <xdr:colOff>180975</xdr:colOff>
                    <xdr:row>308</xdr:row>
                    <xdr:rowOff>9525</xdr:rowOff>
                  </from>
                  <to>
                    <xdr:col>3</xdr:col>
                    <xdr:colOff>0</xdr:colOff>
                    <xdr:row>310</xdr:row>
                    <xdr:rowOff>152400</xdr:rowOff>
                  </to>
                </anchor>
              </controlPr>
            </control>
          </mc:Choice>
        </mc:AlternateContent>
        <mc:AlternateContent xmlns:mc="http://schemas.openxmlformats.org/markup-compatibility/2006">
          <mc:Choice Requires="x14">
            <control shapeId="1075" r:id="rId56" name="Check Box 85">
              <controlPr defaultSize="0" autoFill="0" autoLine="0" autoPict="0">
                <anchor moveWithCells="1">
                  <from>
                    <xdr:col>0</xdr:col>
                    <xdr:colOff>180975</xdr:colOff>
                    <xdr:row>307</xdr:row>
                    <xdr:rowOff>180975</xdr:rowOff>
                  </from>
                  <to>
                    <xdr:col>3</xdr:col>
                    <xdr:colOff>0</xdr:colOff>
                    <xdr:row>309</xdr:row>
                    <xdr:rowOff>28575</xdr:rowOff>
                  </to>
                </anchor>
              </controlPr>
            </control>
          </mc:Choice>
        </mc:AlternateContent>
        <mc:AlternateContent xmlns:mc="http://schemas.openxmlformats.org/markup-compatibility/2006">
          <mc:Choice Requires="x14">
            <control shapeId="1076" r:id="rId57" name="RB_Standaardprocedure">
              <controlPr defaultSize="0" autoFill="0" autoLine="0" autoPict="0">
                <anchor moveWithCells="1">
                  <from>
                    <xdr:col>0</xdr:col>
                    <xdr:colOff>161925</xdr:colOff>
                    <xdr:row>42</xdr:row>
                    <xdr:rowOff>0</xdr:rowOff>
                  </from>
                  <to>
                    <xdr:col>2</xdr:col>
                    <xdr:colOff>123825</xdr:colOff>
                    <xdr:row>45</xdr:row>
                    <xdr:rowOff>47625</xdr:rowOff>
                  </to>
                </anchor>
              </controlPr>
            </control>
          </mc:Choice>
        </mc:AlternateContent>
        <mc:AlternateContent xmlns:mc="http://schemas.openxmlformats.org/markup-compatibility/2006">
          <mc:Choice Requires="x14">
            <control shapeId="1077" r:id="rId58" name="Check Box 87">
              <controlPr defaultSize="0" autoFill="0" autoLine="0" autoPict="0">
                <anchor moveWithCells="1">
                  <from>
                    <xdr:col>0</xdr:col>
                    <xdr:colOff>161925</xdr:colOff>
                    <xdr:row>44</xdr:row>
                    <xdr:rowOff>0</xdr:rowOff>
                  </from>
                  <to>
                    <xdr:col>2</xdr:col>
                    <xdr:colOff>123825</xdr:colOff>
                    <xdr:row>47</xdr:row>
                    <xdr:rowOff>19050</xdr:rowOff>
                  </to>
                </anchor>
              </controlPr>
            </control>
          </mc:Choice>
        </mc:AlternateContent>
        <mc:AlternateContent xmlns:mc="http://schemas.openxmlformats.org/markup-compatibility/2006">
          <mc:Choice Requires="x14">
            <control shapeId="1078" r:id="rId59" name="Check Box 88">
              <controlPr defaultSize="0" autoFill="0" autoLine="0" autoPict="0">
                <anchor moveWithCells="1">
                  <from>
                    <xdr:col>0</xdr:col>
                    <xdr:colOff>161925</xdr:colOff>
                    <xdr:row>44</xdr:row>
                    <xdr:rowOff>0</xdr:rowOff>
                  </from>
                  <to>
                    <xdr:col>2</xdr:col>
                    <xdr:colOff>123825</xdr:colOff>
                    <xdr:row>47</xdr:row>
                    <xdr:rowOff>19050</xdr:rowOff>
                  </to>
                </anchor>
              </controlPr>
            </control>
          </mc:Choice>
        </mc:AlternateContent>
        <mc:AlternateContent xmlns:mc="http://schemas.openxmlformats.org/markup-compatibility/2006">
          <mc:Choice Requires="x14">
            <control shapeId="1079" r:id="rId60" name="RB_Verkorteprocedure">
              <controlPr defaultSize="0" autoFill="0" autoLine="0" autoPict="0">
                <anchor moveWithCells="1">
                  <from>
                    <xdr:col>0</xdr:col>
                    <xdr:colOff>161925</xdr:colOff>
                    <xdr:row>44</xdr:row>
                    <xdr:rowOff>0</xdr:rowOff>
                  </from>
                  <to>
                    <xdr:col>2</xdr:col>
                    <xdr:colOff>123825</xdr:colOff>
                    <xdr:row>47</xdr:row>
                    <xdr:rowOff>19050</xdr:rowOff>
                  </to>
                </anchor>
              </controlPr>
            </control>
          </mc:Choice>
        </mc:AlternateContent>
        <mc:AlternateContent xmlns:mc="http://schemas.openxmlformats.org/markup-compatibility/2006">
          <mc:Choice Requires="x14">
            <control shapeId="1080" r:id="rId61" name="CB_Spoedprocedure">
              <controlPr defaultSize="0" autoFill="0" autoLine="0" autoPict="0">
                <anchor moveWithCells="1">
                  <from>
                    <xdr:col>0</xdr:col>
                    <xdr:colOff>161925</xdr:colOff>
                    <xdr:row>48</xdr:row>
                    <xdr:rowOff>0</xdr:rowOff>
                  </from>
                  <to>
                    <xdr:col>2</xdr:col>
                    <xdr:colOff>123825</xdr:colOff>
                    <xdr:row>50</xdr:row>
                    <xdr:rowOff>19050</xdr:rowOff>
                  </to>
                </anchor>
              </controlPr>
            </control>
          </mc:Choice>
        </mc:AlternateContent>
        <mc:AlternateContent xmlns:mc="http://schemas.openxmlformats.org/markup-compatibility/2006">
          <mc:Choice Requires="x14">
            <control shapeId="1081" r:id="rId62" name="CB_VerkorteprocedureSanitair">
              <controlPr defaultSize="0" autoFill="0" autoLine="0" autoPict="0">
                <anchor moveWithCells="1">
                  <from>
                    <xdr:col>0</xdr:col>
                    <xdr:colOff>161925</xdr:colOff>
                    <xdr:row>46</xdr:row>
                    <xdr:rowOff>0</xdr:rowOff>
                  </from>
                  <to>
                    <xdr:col>2</xdr:col>
                    <xdr:colOff>123825</xdr:colOff>
                    <xdr:row>49</xdr:row>
                    <xdr:rowOff>19050</xdr:rowOff>
                  </to>
                </anchor>
              </controlPr>
            </control>
          </mc:Choice>
        </mc:AlternateContent>
        <mc:AlternateContent xmlns:mc="http://schemas.openxmlformats.org/markup-compatibility/2006">
          <mc:Choice Requires="x14">
            <control shapeId="1082" r:id="rId63" name="CB_Leslokalen">
              <controlPr defaultSize="0" autoFill="0" autoLine="0" autoPict="0">
                <anchor moveWithCells="1">
                  <from>
                    <xdr:col>0</xdr:col>
                    <xdr:colOff>161925</xdr:colOff>
                    <xdr:row>217</xdr:row>
                    <xdr:rowOff>19050</xdr:rowOff>
                  </from>
                  <to>
                    <xdr:col>2</xdr:col>
                    <xdr:colOff>133350</xdr:colOff>
                    <xdr:row>220</xdr:row>
                    <xdr:rowOff>0</xdr:rowOff>
                  </to>
                </anchor>
              </controlPr>
            </control>
          </mc:Choice>
        </mc:AlternateContent>
        <mc:AlternateContent xmlns:mc="http://schemas.openxmlformats.org/markup-compatibility/2006">
          <mc:Choice Requires="x14">
            <control shapeId="1083" r:id="rId64" name="CB_Werkplaatsen">
              <controlPr defaultSize="0" autoFill="0" autoLine="0" autoPict="0">
                <anchor moveWithCells="1">
                  <from>
                    <xdr:col>0</xdr:col>
                    <xdr:colOff>161925</xdr:colOff>
                    <xdr:row>219</xdr:row>
                    <xdr:rowOff>9525</xdr:rowOff>
                  </from>
                  <to>
                    <xdr:col>2</xdr:col>
                    <xdr:colOff>133350</xdr:colOff>
                    <xdr:row>221</xdr:row>
                    <xdr:rowOff>19050</xdr:rowOff>
                  </to>
                </anchor>
              </controlPr>
            </control>
          </mc:Choice>
        </mc:AlternateContent>
        <mc:AlternateContent xmlns:mc="http://schemas.openxmlformats.org/markup-compatibility/2006">
          <mc:Choice Requires="x14">
            <control shapeId="1084" r:id="rId65" name="Check Box 60">
              <controlPr defaultSize="0" autoFill="0" autoLine="0" autoPict="0">
                <anchor moveWithCells="1">
                  <from>
                    <xdr:col>0</xdr:col>
                    <xdr:colOff>161925</xdr:colOff>
                    <xdr:row>221</xdr:row>
                    <xdr:rowOff>19050</xdr:rowOff>
                  </from>
                  <to>
                    <xdr:col>2</xdr:col>
                    <xdr:colOff>133350</xdr:colOff>
                    <xdr:row>224</xdr:row>
                    <xdr:rowOff>0</xdr:rowOff>
                  </to>
                </anchor>
              </controlPr>
            </control>
          </mc:Choice>
        </mc:AlternateContent>
        <mc:AlternateContent xmlns:mc="http://schemas.openxmlformats.org/markup-compatibility/2006">
          <mc:Choice Requires="x14">
            <control shapeId="1085" r:id="rId66" name="Check Box 61">
              <controlPr defaultSize="0" autoFill="0" autoLine="0" autoPict="0">
                <anchor moveWithCells="1">
                  <from>
                    <xdr:col>0</xdr:col>
                    <xdr:colOff>161925</xdr:colOff>
                    <xdr:row>223</xdr:row>
                    <xdr:rowOff>0</xdr:rowOff>
                  </from>
                  <to>
                    <xdr:col>2</xdr:col>
                    <xdr:colOff>133350</xdr:colOff>
                    <xdr:row>225</xdr:row>
                    <xdr:rowOff>9525</xdr:rowOff>
                  </to>
                </anchor>
              </controlPr>
            </control>
          </mc:Choice>
        </mc:AlternateContent>
        <mc:AlternateContent xmlns:mc="http://schemas.openxmlformats.org/markup-compatibility/2006">
          <mc:Choice Requires="x14">
            <control shapeId="1086" r:id="rId67" name="CB_Sanitair">
              <controlPr defaultSize="0" autoFill="0" autoLine="0" autoPict="0">
                <anchor moveWithCells="1">
                  <from>
                    <xdr:col>0</xdr:col>
                    <xdr:colOff>161925</xdr:colOff>
                    <xdr:row>225</xdr:row>
                    <xdr:rowOff>9525</xdr:rowOff>
                  </from>
                  <to>
                    <xdr:col>2</xdr:col>
                    <xdr:colOff>133350</xdr:colOff>
                    <xdr:row>227</xdr:row>
                    <xdr:rowOff>19050</xdr:rowOff>
                  </to>
                </anchor>
              </controlPr>
            </control>
          </mc:Choice>
        </mc:AlternateContent>
        <mc:AlternateContent xmlns:mc="http://schemas.openxmlformats.org/markup-compatibility/2006">
          <mc:Choice Requires="x14">
            <control shapeId="1087" r:id="rId68" name="CN_TurnzaalEnOfSporthal">
              <controlPr defaultSize="0" autoFill="0" autoLine="0" autoPict="0">
                <anchor moveWithCells="1">
                  <from>
                    <xdr:col>0</xdr:col>
                    <xdr:colOff>161925</xdr:colOff>
                    <xdr:row>227</xdr:row>
                    <xdr:rowOff>9525</xdr:rowOff>
                  </from>
                  <to>
                    <xdr:col>2</xdr:col>
                    <xdr:colOff>133350</xdr:colOff>
                    <xdr:row>229</xdr:row>
                    <xdr:rowOff>19050</xdr:rowOff>
                  </to>
                </anchor>
              </controlPr>
            </control>
          </mc:Choice>
        </mc:AlternateContent>
        <mc:AlternateContent xmlns:mc="http://schemas.openxmlformats.org/markup-compatibility/2006">
          <mc:Choice Requires="x14">
            <control shapeId="1088" r:id="rId69" name="CB_AndereRuimte">
              <controlPr defaultSize="0" autoFill="0" autoLine="0" autoPict="0">
                <anchor moveWithCells="1">
                  <from>
                    <xdr:col>0</xdr:col>
                    <xdr:colOff>161925</xdr:colOff>
                    <xdr:row>229</xdr:row>
                    <xdr:rowOff>9525</xdr:rowOff>
                  </from>
                  <to>
                    <xdr:col>2</xdr:col>
                    <xdr:colOff>133350</xdr:colOff>
                    <xdr:row>231</xdr:row>
                    <xdr:rowOff>19050</xdr:rowOff>
                  </to>
                </anchor>
              </controlPr>
            </control>
          </mc:Choice>
        </mc:AlternateContent>
        <mc:AlternateContent xmlns:mc="http://schemas.openxmlformats.org/markup-compatibility/2006">
          <mc:Choice Requires="x14">
            <control shapeId="1089" r:id="rId70" name="CB_OVAM">
              <controlPr defaultSize="0" autoFill="0" autoLine="0" autoPict="0">
                <anchor moveWithCells="1">
                  <from>
                    <xdr:col>0</xdr:col>
                    <xdr:colOff>161925</xdr:colOff>
                    <xdr:row>301</xdr:row>
                    <xdr:rowOff>0</xdr:rowOff>
                  </from>
                  <to>
                    <xdr:col>2</xdr:col>
                    <xdr:colOff>133350</xdr:colOff>
                    <xdr:row>303</xdr:row>
                    <xdr:rowOff>19050</xdr:rowOff>
                  </to>
                </anchor>
              </controlPr>
            </control>
          </mc:Choice>
        </mc:AlternateContent>
        <mc:AlternateContent xmlns:mc="http://schemas.openxmlformats.org/markup-compatibility/2006">
          <mc:Choice Requires="x14">
            <control shapeId="1090" r:id="rId71" name="CB_BewijsstukZakelijkRechtJN">
              <controlPr defaultSize="0" autoFill="0" autoLine="0" autoPict="0">
                <anchor moveWithCells="1">
                  <from>
                    <xdr:col>0</xdr:col>
                    <xdr:colOff>161925</xdr:colOff>
                    <xdr:row>746</xdr:row>
                    <xdr:rowOff>0</xdr:rowOff>
                  </from>
                  <to>
                    <xdr:col>2</xdr:col>
                    <xdr:colOff>123825</xdr:colOff>
                    <xdr:row>748</xdr:row>
                    <xdr:rowOff>9525</xdr:rowOff>
                  </to>
                </anchor>
              </controlPr>
            </control>
          </mc:Choice>
        </mc:AlternateContent>
        <mc:AlternateContent xmlns:mc="http://schemas.openxmlformats.org/markup-compatibility/2006">
          <mc:Choice Requires="x14">
            <control shapeId="1091" r:id="rId72" name="CB_BewijsstukSamenwmod">
              <controlPr defaultSize="0" autoFill="0" autoLine="0" autoPict="0">
                <anchor moveWithCells="1">
                  <from>
                    <xdr:col>0</xdr:col>
                    <xdr:colOff>161925</xdr:colOff>
                    <xdr:row>749</xdr:row>
                    <xdr:rowOff>152400</xdr:rowOff>
                  </from>
                  <to>
                    <xdr:col>2</xdr:col>
                    <xdr:colOff>123825</xdr:colOff>
                    <xdr:row>751</xdr:row>
                    <xdr:rowOff>161925</xdr:rowOff>
                  </to>
                </anchor>
              </controlPr>
            </control>
          </mc:Choice>
        </mc:AlternateContent>
        <mc:AlternateContent xmlns:mc="http://schemas.openxmlformats.org/markup-compatibility/2006">
          <mc:Choice Requires="x14">
            <control shapeId="1092" r:id="rId73" name="CB_BewijsstukBerekBrutoOpp">
              <controlPr defaultSize="0" autoFill="0" autoLine="0" autoPict="0">
                <anchor moveWithCells="1">
                  <from>
                    <xdr:col>0</xdr:col>
                    <xdr:colOff>161925</xdr:colOff>
                    <xdr:row>752</xdr:row>
                    <xdr:rowOff>0</xdr:rowOff>
                  </from>
                  <to>
                    <xdr:col>2</xdr:col>
                    <xdr:colOff>123825</xdr:colOff>
                    <xdr:row>754</xdr:row>
                    <xdr:rowOff>9525</xdr:rowOff>
                  </to>
                </anchor>
              </controlPr>
            </control>
          </mc:Choice>
        </mc:AlternateContent>
        <mc:AlternateContent xmlns:mc="http://schemas.openxmlformats.org/markup-compatibility/2006">
          <mc:Choice Requires="x14">
            <control shapeId="1093" r:id="rId74" name="CB_BewijsstukAttestVerzekering">
              <controlPr defaultSize="0" autoFill="0" autoLine="0" autoPict="0">
                <anchor moveWithCells="1">
                  <from>
                    <xdr:col>0</xdr:col>
                    <xdr:colOff>161925</xdr:colOff>
                    <xdr:row>748</xdr:row>
                    <xdr:rowOff>0</xdr:rowOff>
                  </from>
                  <to>
                    <xdr:col>2</xdr:col>
                    <xdr:colOff>123825</xdr:colOff>
                    <xdr:row>750</xdr:row>
                    <xdr:rowOff>9525</xdr:rowOff>
                  </to>
                </anchor>
              </controlPr>
            </control>
          </mc:Choice>
        </mc:AlternateContent>
        <mc:AlternateContent xmlns:mc="http://schemas.openxmlformats.org/markup-compatibility/2006">
          <mc:Choice Requires="x14">
            <control shapeId="1094" r:id="rId75" name="CB_Inplantingsplan">
              <controlPr defaultSize="0" autoFill="0" autoLine="0" autoPict="0">
                <anchor moveWithCells="1">
                  <from>
                    <xdr:col>0</xdr:col>
                    <xdr:colOff>161925</xdr:colOff>
                    <xdr:row>754</xdr:row>
                    <xdr:rowOff>9525</xdr:rowOff>
                  </from>
                  <to>
                    <xdr:col>2</xdr:col>
                    <xdr:colOff>123825</xdr:colOff>
                    <xdr:row>756</xdr:row>
                    <xdr:rowOff>19050</xdr:rowOff>
                  </to>
                </anchor>
              </controlPr>
            </control>
          </mc:Choice>
        </mc:AlternateContent>
        <mc:AlternateContent xmlns:mc="http://schemas.openxmlformats.org/markup-compatibility/2006">
          <mc:Choice Requires="x14">
            <control shapeId="1095" r:id="rId76" name="CB_Overzichtsplan">
              <controlPr defaultSize="0" autoFill="0" autoLine="0" autoPict="0">
                <anchor moveWithCells="1">
                  <from>
                    <xdr:col>0</xdr:col>
                    <xdr:colOff>161925</xdr:colOff>
                    <xdr:row>755</xdr:row>
                    <xdr:rowOff>161925</xdr:rowOff>
                  </from>
                  <to>
                    <xdr:col>2</xdr:col>
                    <xdr:colOff>133350</xdr:colOff>
                    <xdr:row>757</xdr:row>
                    <xdr:rowOff>171450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Groep xmlns="a735926c-a76e-4dde-beaa-31a6fcaa6152" xsi:nil="true"/>
    <DossierNummer xmlns="c16af29e-b8ae-487a-8dfa-87db33eb7aad" xsi:nil="true"/>
    <BestemmingPapier xmlns="c16af29e-b8ae-487a-8dfa-87db33eb7aad">Archiveren</BestemmingPapier>
    <OntvangstDatum xmlns="c16af29e-b8ae-487a-8dfa-87db33eb7aad">2018-11-25T23:00:00+00:00</OntvangstDatum>
    <DocumentType xmlns="c16af29e-b8ae-487a-8dfa-87db33eb7aad">Aanvraag</DocumentType>
    <Bestemmeling xmlns="c16af29e-b8ae-487a-8dfa-87db33eb7aad" xsi:nil="true"/>
    <RegistratieDatum xmlns="c16af29e-b8ae-487a-8dfa-87db33eb7aad">2018-12-06T08:17:57+00:00</RegistratieDatum>
  </documentManagement>
</p:properties>
</file>

<file path=customXml/item2.xml><?xml version="1.0" encoding="utf-8"?>
<ct:contentTypeSchema xmlns:ct="http://schemas.microsoft.com/office/2006/metadata/contentType" xmlns:ma="http://schemas.microsoft.com/office/2006/metadata/properties/metaAttributes" ct:_="" ma:_="" ma:contentTypeName="Inkomende Post Item" ma:contentTypeID="0x0101005A3792A7BE1240F8AF45D02FC33F38AF00A1C97E966CDC4BF0B14F589E5C154B6B00B943CBB1D069154FADE2F9352E934531" ma:contentTypeVersion="4" ma:contentTypeDescription="Inkomende post item" ma:contentTypeScope="" ma:versionID="90f8601a3bbe381f96cb32f39ea06793">
  <xsd:schema xmlns:xsd="http://www.w3.org/2001/XMLSchema" xmlns:xs="http://www.w3.org/2001/XMLSchema" xmlns:p="http://schemas.microsoft.com/office/2006/metadata/properties" xmlns:ns2="c16af29e-b8ae-487a-8dfa-87db33eb7aad" xmlns:ns3="a735926c-a76e-4dde-beaa-31a6fcaa6152" targetNamespace="http://schemas.microsoft.com/office/2006/metadata/properties" ma:root="true" ma:fieldsID="aa410cfd29f1340b268082e71de30bbc" ns2:_="" ns3:_="">
    <xsd:import namespace="c16af29e-b8ae-487a-8dfa-87db33eb7aad"/>
    <xsd:import namespace="a735926c-a76e-4dde-beaa-31a6fcaa6152"/>
    <xsd:element name="properties">
      <xsd:complexType>
        <xsd:sequence>
          <xsd:element name="documentManagement">
            <xsd:complexType>
              <xsd:all>
                <xsd:element ref="ns2:RegistratieDatum" minOccurs="0"/>
                <xsd:element ref="ns2:OntvangstDatum" minOccurs="0"/>
                <xsd:element ref="ns2:DocumentType"/>
                <xsd:element ref="ns2:DossierNummer" minOccurs="0"/>
                <xsd:element ref="ns2:Bestemmeling" minOccurs="0"/>
                <xsd:element ref="ns2:BestemmingPapier"/>
                <xsd:element ref="ns3:Groe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6af29e-b8ae-487a-8dfa-87db33eb7aad" elementFormDefault="qualified">
    <xsd:import namespace="http://schemas.microsoft.com/office/2006/documentManagement/types"/>
    <xsd:import namespace="http://schemas.microsoft.com/office/infopath/2007/PartnerControls"/>
    <xsd:element name="RegistratieDatum" ma:index="8" nillable="true" ma:displayName="Registratiedatum" ma:description="Registratiedatum" ma:internalName="RegistratieDatum">
      <xsd:simpleType>
        <xsd:restriction base="dms:DateTime"/>
      </xsd:simpleType>
    </xsd:element>
    <xsd:element name="OntvangstDatum" ma:index="9" nillable="true" ma:displayName="Ontvangstdatum" ma:description="Ontvangstdatum" ma:internalName="OntvangstDatum">
      <xsd:simpleType>
        <xsd:restriction base="dms:DateTime"/>
      </xsd:simpleType>
    </xsd:element>
    <xsd:element name="DocumentType" ma:index="10" ma:displayName="Documenttype" ma:description="Documenttype" ma:format="Dropdown" ma:internalName="DocumentType">
      <xsd:simpleType>
        <xsd:restriction base="dms:Choice">
          <xsd:enumeration value="Aanvraag"/>
          <xsd:enumeration value="Ontwerp"/>
          <xsd:enumeration value="Gunning"/>
          <xsd:enumeration value="Gunning: Offerte"/>
          <xsd:enumeration value="Betaling"/>
          <xsd:enumeration value="Vorderingsstaat"/>
          <xsd:enumeration value="Eindafrekening"/>
          <xsd:enumeration value="Zakelijk recht"/>
          <xsd:enumeration value="Lening"/>
          <xsd:enumeration value="Andere"/>
          <xsd:enumeration value="Onbekend"/>
        </xsd:restriction>
      </xsd:simpleType>
    </xsd:element>
    <xsd:element name="DossierNummer" ma:index="11" nillable="true" ma:displayName="Dossiernummer" ma:description="Dossiernummer" ma:internalName="DossierNummer">
      <xsd:simpleType>
        <xsd:restriction base="dms:Unknown"/>
      </xsd:simpleType>
    </xsd:element>
    <xsd:element name="Bestemmeling" ma:index="12" nillable="true" ma:displayName="Bestemmeling" ma:description="Bestemmeling" ma:internalName="Bestemmeling">
      <xsd:simpleType>
        <xsd:restriction base="dms:Text">
          <xsd:maxLength value="100"/>
        </xsd:restriction>
      </xsd:simpleType>
    </xsd:element>
    <xsd:element name="BestemmingPapier" ma:index="13" ma:displayName="Bestemming papier" ma:description="Bestemming papier" ma:internalName="BestemmingPapier">
      <xsd:simpleType>
        <xsd:restriction base="dms:Choice">
          <xsd:enumeration value="Archiveren"/>
          <xsd:enumeration value="Terug te sturen"/>
          <xsd:enumeration value="Vernietigen"/>
        </xsd:restriction>
      </xsd:simpleType>
    </xsd:element>
  </xsd:schema>
  <xsd:schema xmlns:xsd="http://www.w3.org/2001/XMLSchema" xmlns:xs="http://www.w3.org/2001/XMLSchema" xmlns:dms="http://schemas.microsoft.com/office/2006/documentManagement/types" xmlns:pc="http://schemas.microsoft.com/office/infopath/2007/PartnerControls" targetNamespace="a735926c-a76e-4dde-beaa-31a6fcaa6152" elementFormDefault="qualified">
    <xsd:import namespace="http://schemas.microsoft.com/office/2006/documentManagement/types"/>
    <xsd:import namespace="http://schemas.microsoft.com/office/infopath/2007/PartnerControls"/>
    <xsd:element name="Groep" ma:index="14" nillable="true" ma:displayName="Groep" ma:internalName="Groep">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2E00D2-D412-42E0-B841-98F62BE4F868}">
  <ds:schemaRefs>
    <ds:schemaRef ds:uri="http://schemas.microsoft.com/office/infopath/2007/PartnerControls"/>
    <ds:schemaRef ds:uri="http://purl.org/dc/terms/"/>
    <ds:schemaRef ds:uri="c16af29e-b8ae-487a-8dfa-87db33eb7aad"/>
    <ds:schemaRef ds:uri="http://purl.org/dc/dcmitype/"/>
    <ds:schemaRef ds:uri="a735926c-a76e-4dde-beaa-31a6fcaa6152"/>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AF102284-A09F-4B72-9EB7-996B85E640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6af29e-b8ae-487a-8dfa-87db33eb7aad"/>
    <ds:schemaRef ds:uri="a735926c-a76e-4dde-beaa-31a6fcaa61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AECBF0-D905-47F2-BD0E-D3257827A4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208</vt:i4>
      </vt:variant>
    </vt:vector>
  </HeadingPairs>
  <TitlesOfParts>
    <vt:vector size="209" baseType="lpstr">
      <vt:lpstr>aanvraag</vt:lpstr>
      <vt:lpstr>AardAanvraag_fldAantalBijkomendePlaatsen</vt:lpstr>
      <vt:lpstr>AardAanvraag_fldAantalLeerlingenNieuweInfra</vt:lpstr>
      <vt:lpstr>AardAanvraag_fldAanvraagInfrastructuurRuimte</vt:lpstr>
      <vt:lpstr>AardAanvraag_fldAanvraagMotiveerGeplandeWerken</vt:lpstr>
      <vt:lpstr>AardAanvraag_fldAanvraagOmschrijfGeplandeWerken</vt:lpstr>
      <vt:lpstr>AardAanvraag_fldBovenvermeldeWerkenSchadeloosstellingBedrag</vt:lpstr>
      <vt:lpstr>AardAanvraag_fldDatumUitvoeringsperiodeMaanden</vt:lpstr>
      <vt:lpstr>AardAanvraag_fldDatumUitvoeringWerkenJaar</vt:lpstr>
      <vt:lpstr>AardAanvraag_fldDatumUitvoeringWerkenMaand</vt:lpstr>
      <vt:lpstr>AardAanvraag_fldSubsidiesAndereOverhedenAndereWaarde</vt:lpstr>
      <vt:lpstr>AdministratieveGegevens_fldBIC</vt:lpstr>
      <vt:lpstr>AdministratieveGegevens_fldCoördinerendeIMemail</vt:lpstr>
      <vt:lpstr>AdministratieveGegevens_fldCoördinerendeIMGemeente</vt:lpstr>
      <vt:lpstr>AdministratieveGegevens_fldCoördinerendeIMGSM</vt:lpstr>
      <vt:lpstr>AdministratieveGegevens_fldCoördinerendeIMNaam</vt:lpstr>
      <vt:lpstr>AdministratieveGegevens_fldCoördinerendeIMNr</vt:lpstr>
      <vt:lpstr>AdministratieveGegevens_fldCoördinerendeIMPostcode</vt:lpstr>
      <vt:lpstr>AdministratieveGegevens_fldCoördinerendeIMStraat</vt:lpstr>
      <vt:lpstr>AdministratieveGegevens_fldCoördinerendeIMTelefoon</vt:lpstr>
      <vt:lpstr>AdministratieveGegevens_fldIBAN</vt:lpstr>
      <vt:lpstr>AdministratieveGegevens_fldKadastraleGegevensWerkenDatumAkte</vt:lpstr>
      <vt:lpstr>AdministratieveGegevens_fldLocatieWerkenAdres</vt:lpstr>
      <vt:lpstr>AdministratieveGegevens_fldLocatieWerkenGemeente</vt:lpstr>
      <vt:lpstr>AdministratieveGegevens_fldLocatieWerkenInstellingsnummer</vt:lpstr>
      <vt:lpstr>AdministratieveGegevens_fldLocatieWerkenNaam</vt:lpstr>
      <vt:lpstr>AdministratieveGegevens_fldLocatieWerkenNr</vt:lpstr>
      <vt:lpstr>AdministratieveGegevens_fldLocatieWerkenPostcode</vt:lpstr>
      <vt:lpstr>AdministratieveGegevens_fldOnderwijsinstellingGemeente</vt:lpstr>
      <vt:lpstr>AdministratieveGegevens_fldOnderwijsinstellingNaam</vt:lpstr>
      <vt:lpstr>AdministratieveGegevens_fldOnderwijsinstellingNr</vt:lpstr>
      <vt:lpstr>AdministratieveGegevens_fldOnderwijsinstellingPostcode</vt:lpstr>
      <vt:lpstr>AdministratieveGegevens_fldOnderwijsinstellingStraat</vt:lpstr>
      <vt:lpstr>AdministratieveGegevens_fldSamenMetAnderVestiging</vt:lpstr>
      <vt:lpstr>AdministratieveGegevens_fldSchoolbestuurGemeente</vt:lpstr>
      <vt:lpstr>AdministratieveGegevens_fldSchoolbestuurNaam</vt:lpstr>
      <vt:lpstr>AdministratieveGegevens_fldSchoolbestuurNr</vt:lpstr>
      <vt:lpstr>AdministratieveGegevens_fldSchoolbestuurPostcode</vt:lpstr>
      <vt:lpstr>AdministratieveGegevens_fldSchoolbestuurStraat</vt:lpstr>
      <vt:lpstr>AdministratieveGegevens_fldVestigingGemeente</vt:lpstr>
      <vt:lpstr>AdministratieveGegevens_fldVestigingInstellingsnummer</vt:lpstr>
      <vt:lpstr>AdministratieveGegevens_fldVestigingNaam</vt:lpstr>
      <vt:lpstr>AdministratieveGegevens_fldVestigingNr</vt:lpstr>
      <vt:lpstr>AdministratieveGegevens_fldVestigingPostcode</vt:lpstr>
      <vt:lpstr>AdministratieveGegevens_fldVestigingStraat</vt:lpstr>
      <vt:lpstr>AdministratieveGegevens_fldVestigingWerkenAfdeling</vt:lpstr>
      <vt:lpstr>AdministratieveGegevens_fldVestigingWerkenNr</vt:lpstr>
      <vt:lpstr>AdministratieveGegevens_fldVestigingWerkenOppervlakteARE</vt:lpstr>
      <vt:lpstr>AdministratieveGegevens_fldVestigingWerkenOppervlakteCA</vt:lpstr>
      <vt:lpstr>AdministratieveGegevens_fldVestigingWerkenOppervlakteHA</vt:lpstr>
      <vt:lpstr>AdministratieveGegevens_fldVestigingWerkenSectie</vt:lpstr>
      <vt:lpstr>BerekeningBestaandBrutoOppervlakte_fldGebouwAfgebrokenOfOntrokkenBouwjaarGebouw1</vt:lpstr>
      <vt:lpstr>BerekeningBestaandBrutoOppervlakte_fldGebouwAfgebrokenOfOntrokkenBouwjaarGebouw2</vt:lpstr>
      <vt:lpstr>BerekeningBestaandBrutoOppervlakte_fldGebouwAfgebrokenOfOntrokkenBrutoOppM2Gebouw1</vt:lpstr>
      <vt:lpstr>BerekeningBestaandBrutoOppervlakte_fldGebouwAfgebrokenOfOntrokkenBrutoOppM2Gebouw2</vt:lpstr>
      <vt:lpstr>BerekeningBestaandBrutoOppervlakte_fldGenormeerdeOmgevingBehoudenBrutoOppM2Fietsenberging</vt:lpstr>
      <vt:lpstr>BerekeningBestaandBrutoOppervlakte_fldGenormeerdeOmgevingBehoudenBrutoOppM2OpenEnOverdekteSpeelplaats</vt:lpstr>
      <vt:lpstr>BerekeningBestaandBrutoOppervlakte_fldGenormeerdeOmgevingBehoudenBrutoOppM2OverdekteSpeelplaats</vt:lpstr>
      <vt:lpstr>BerekeningBestaandBrutoOppervlakte_fldGenormeerdeOmgevingBehoudenBrutoOppM2ParkeerEnManoeuvreerruimte</vt:lpstr>
      <vt:lpstr>BerekeningBestaandBrutoOppervlakte_fldLokaalLOAfgebrokenOfOntrokkenBouwjaarGebouw1</vt:lpstr>
      <vt:lpstr>BerekeningBestaandBrutoOppervlakte_fldLokaalLOAfgebrokenOfOntrokkenBouwjaarGebouw2</vt:lpstr>
      <vt:lpstr>BerekeningBestaandBrutoOppervlakte_fldLokaalLOAfgebrokenOfOntrokkenBrutoOppM2Gebouw1</vt:lpstr>
      <vt:lpstr>BerekeningBestaandBrutoOppervlakte_fldLokaalLOAfgebrokenOfOntrokkenBrutoOppM2Gebouw2</vt:lpstr>
      <vt:lpstr>BerekeningBestaandBrutoOppervlakte_fldLokaalLOAfgebrokenOfOntrokkenGebouwcodeGebouw1</vt:lpstr>
      <vt:lpstr>BerekeningBestaandBrutoOppervlakte_fldLokaalLOAfgebrokenOfOntrokkenGebouwcodeGebouw2</vt:lpstr>
      <vt:lpstr>BerekeningBestaandBrutoOppervlakte_fldLokaalLOBouwjaarGebouw1</vt:lpstr>
      <vt:lpstr>BerekeningBestaandBrutoOppervlakte_fldLokaalLOBouwjaarGebouw2</vt:lpstr>
      <vt:lpstr>BerekeningBestaandBrutoOppervlakte_fldLokaalLOBouwjaarGebouw3</vt:lpstr>
      <vt:lpstr>BerekeningBestaandBrutoOppervlakte_fldLokaalLOBrutoOppM2Gebouw1</vt:lpstr>
      <vt:lpstr>BerekeningBestaandBrutoOppervlakte_fldLokaalLOBrutoOppM2Gebouw2</vt:lpstr>
      <vt:lpstr>BerekeningBestaandBrutoOppervlakte_fldLokaalLOBrutoOppM2Gebouw3</vt:lpstr>
      <vt:lpstr>BerekeningBestaandBrutoOppervlakte_fldLokaalLOGebouwCodeGebouw1</vt:lpstr>
      <vt:lpstr>BerekeningBestaandBrutoOppervlakte_fldLokaalLOGebouwCodeGebouw2</vt:lpstr>
      <vt:lpstr>BerekeningBestaandBrutoOppervlakte_fldLokaalLOGebouwCodeGebouw3</vt:lpstr>
      <vt:lpstr>BerekeningBestaandBrutoOppervlakte_fldSchoolgebouwenBouwjaarGebouw1</vt:lpstr>
      <vt:lpstr>BerekeningBestaandBrutoOppervlakte_fldSchoolgebouwenBouwjaarGebouw10</vt:lpstr>
      <vt:lpstr>BerekeningBestaandBrutoOppervlakte_fldSchoolgebouwenBouwjaarGebouw11</vt:lpstr>
      <vt:lpstr>BerekeningBestaandBrutoOppervlakte_fldSchoolgebouwenBouwjaarGebouw12</vt:lpstr>
      <vt:lpstr>BerekeningBestaandBrutoOppervlakte_fldSchoolgebouwenBouwjaarGebouw2</vt:lpstr>
      <vt:lpstr>BerekeningBestaandBrutoOppervlakte_fldSchoolgebouwenBouwjaarGebouw3</vt:lpstr>
      <vt:lpstr>BerekeningBestaandBrutoOppervlakte_fldSchoolgebouwenBouwjaarGebouw4</vt:lpstr>
      <vt:lpstr>BerekeningBestaandBrutoOppervlakte_fldSchoolgebouwenBouwjaarGebouw5</vt:lpstr>
      <vt:lpstr>BerekeningBestaandBrutoOppervlakte_fldSchoolgebouwenBouwjaarGebouw6</vt:lpstr>
      <vt:lpstr>BerekeningBestaandBrutoOppervlakte_fldSchoolgebouwenBouwjaarGebouw7</vt:lpstr>
      <vt:lpstr>BerekeningBestaandBrutoOppervlakte_fldSchoolgebouwenBouwjaarGebouw8</vt:lpstr>
      <vt:lpstr>BerekeningBestaandBrutoOppervlakte_fldSchoolgebouwenBouwjaarGebouw9</vt:lpstr>
      <vt:lpstr>BerekeningBestaandBrutoOppervlakte_fldSchoolgebouwenBrutoOppM2Gebouw1</vt:lpstr>
      <vt:lpstr>BerekeningBestaandBrutoOppervlakte_fldSchoolgebouwenBrutoOppM2Gebouw10</vt:lpstr>
      <vt:lpstr>BerekeningBestaandBrutoOppervlakte_fldSchoolgebouwenBrutoOppM2Gebouw11</vt:lpstr>
      <vt:lpstr>BerekeningBestaandBrutoOppervlakte_fldSchoolgebouwenBrutoOppM2Gebouw12</vt:lpstr>
      <vt:lpstr>BerekeningBestaandBrutoOppervlakte_fldSchoolgebouwenBrutoOppM2Gebouw2</vt:lpstr>
      <vt:lpstr>BerekeningBestaandBrutoOppervlakte_fldSchoolgebouwenBrutoOppM2Gebouw3</vt:lpstr>
      <vt:lpstr>BerekeningBestaandBrutoOppervlakte_fldSchoolgebouwenBrutoOppM2Gebouw4</vt:lpstr>
      <vt:lpstr>BerekeningBestaandBrutoOppervlakte_fldSchoolgebouwenBrutoOppM2Gebouw5</vt:lpstr>
      <vt:lpstr>BerekeningBestaandBrutoOppervlakte_fldSchoolgebouwenBrutoOppM2Gebouw6</vt:lpstr>
      <vt:lpstr>BerekeningBestaandBrutoOppervlakte_fldSchoolgebouwenBrutoOppM2Gebouw7</vt:lpstr>
      <vt:lpstr>BerekeningBestaandBrutoOppervlakte_fldSchoolgebouwenBrutoOppM2Gebouw8</vt:lpstr>
      <vt:lpstr>BerekeningBestaandBrutoOppervlakte_fldSchoolgebouwenBrutoOppM2Gebouw9</vt:lpstr>
      <vt:lpstr>BerekeningBestaandBrutoOppervlakte_fldTechnischeLokalenBrutoOppM2AndereLokalen</vt:lpstr>
      <vt:lpstr>BerekeningBestaandBrutoOppervlakte_fldTechnischeLokalenBrutoOppM2Hoogspanningscabine</vt:lpstr>
      <vt:lpstr>BerekeningBestaandBrutoOppervlakte_fldTechnischeLokalenBrutoOppM2Machinekamer</vt:lpstr>
      <vt:lpstr>BerekeningBestaandBrutoOppervlakte_fldTechnischeLokalenBrutoOppM2OpslagplaatsBrandstof</vt:lpstr>
      <vt:lpstr>BerekeningBestaandBrutoOppervlakte_fldTechnischeLokalenBrutoOppM2Stookplaats1</vt:lpstr>
      <vt:lpstr>BerekeningBestaandBrutoOppervlakte_fldTechnischeLokalenBrutoOppM2Stookplaats2</vt:lpstr>
      <vt:lpstr>BerekeningBestaandBrutoOppervlakte_fldTechnischeLokalenBrutoOppM2Stookplaats3</vt:lpstr>
      <vt:lpstr>BerekeningBestaandBrutoOppervlakte_fldTechnischeLokalenBrutoOppM2Stookplaats4</vt:lpstr>
      <vt:lpstr>BerekeningBestaandeBrutoOppervlakte_fldGebouwcode1</vt:lpstr>
      <vt:lpstr>BerekeningBestaandeBrutoOppervlakte_fldGebouwcode10</vt:lpstr>
      <vt:lpstr>BerekeningBestaandeBrutoOppervlakte_fldGebouwcode11</vt:lpstr>
      <vt:lpstr>BerekeningBestaandeBrutoOppervlakte_fldGebouwcode12</vt:lpstr>
      <vt:lpstr>BerekeningBestaandeBrutoOppervlakte_fldGebouwcode2</vt:lpstr>
      <vt:lpstr>BerekeningBestaandeBrutoOppervlakte_fldGebouwcode3</vt:lpstr>
      <vt:lpstr>BerekeningBestaandeBrutoOppervlakte_fldGebouwcode4</vt:lpstr>
      <vt:lpstr>BerekeningBestaandeBrutoOppervlakte_fldGebouwcode5</vt:lpstr>
      <vt:lpstr>BerekeningBestaandeBrutoOppervlakte_fldGebouwcode6</vt:lpstr>
      <vt:lpstr>BerekeningBestaandeBrutoOppervlakte_fldGebouwcode7</vt:lpstr>
      <vt:lpstr>BerekeningBestaandeBrutoOppervlakte_fldGebouwcode8</vt:lpstr>
      <vt:lpstr>BerekeningBestaandeBrutoOppervlakte_fldGebouwcode9</vt:lpstr>
      <vt:lpstr>BerekeningBestaandeBrutoOppervlakte_fldGebouwcodeAfbraak1</vt:lpstr>
      <vt:lpstr>BerekeningBestaandeBrutoOppervlakte_fldGebouwcodeAfbraak2</vt:lpstr>
      <vt:lpstr>BerekeningFysischeNorm_fldAantalFiets</vt:lpstr>
      <vt:lpstr>BerekeningFysischeNorm_fldAantalLeerlingenOpleidingsvorm1</vt:lpstr>
      <vt:lpstr>BerekeningFysischeNorm_fldAantalLeerlingenOpleidingsvorm2</vt:lpstr>
      <vt:lpstr>BerekeningFysischeNorm_fldAantalLeerlingenOpleidingsvorm3</vt:lpstr>
      <vt:lpstr>BerekeningFysischeNorm_fldAantalLeerlingenOpleidingsvorm4</vt:lpstr>
      <vt:lpstr>BerekeningFysischeNorm_fldAantalPersoneelsledenHalveOpdracht</vt:lpstr>
      <vt:lpstr>BerekeningFysischeNorm_fldAantalWekelijkseLestijdenLO</vt:lpstr>
      <vt:lpstr>BerekeningMaximaleBrutoOppervlakte_fldAantalLeerlingenMetselaarDerdeFase</vt:lpstr>
      <vt:lpstr>BerekeningMaximaleBrutoOppervlakte_fldAantalLeerlingenMetselaarEersteEnTweedeFase</vt:lpstr>
      <vt:lpstr>BerekeningMaximaleBrutoOppervlakte_fldAantalLeerlingenWerkplaatsSchrijnwerkerDerdeFase</vt:lpstr>
      <vt:lpstr>BerekeningMaximaleBrutoOppervlakte_fldAantalLeerlingenWerkplaatsSchrijnwerkerEersteEnTweedeFase</vt:lpstr>
      <vt:lpstr>BerekeningMaximaleBrutoOppervlakte_fldLestijdenOpleidingsvorm3Aluminiumschrijnwerker</vt:lpstr>
      <vt:lpstr>BerekeningMaximaleBrutoOppervlakte_fldLestijdenOpleidingsvorm3Autohulpmecanicien</vt:lpstr>
      <vt:lpstr>BerekeningMaximaleBrutoOppervlakte_fldLestijdenOpleidingsvorm3Bakkersgast</vt:lpstr>
      <vt:lpstr>BerekeningMaximaleBrutoOppervlakte_fldLestijdenOpleidingsvorm3Boekbinder</vt:lpstr>
      <vt:lpstr>BerekeningMaximaleBrutoOppervlakte_fldLestijdenOpleidingsvorm3Confectiestikker</vt:lpstr>
      <vt:lpstr>BerekeningMaximaleBrutoOppervlakte_fldLestijdenOpleidingsvorm3Grootkeukenmedewerker</vt:lpstr>
      <vt:lpstr>BerekeningMaximaleBrutoOppervlakte_fldLestijdenOpleidingsvorm3Hoeklasser</vt:lpstr>
      <vt:lpstr>BerekeningMaximaleBrutoOppervlakte_fldLestijdenOpleidingsvorm3Hulpdrukker</vt:lpstr>
      <vt:lpstr>BerekeningMaximaleBrutoOppervlakte_fldLestijdenOpleidingsvorm3Hulpwever</vt:lpstr>
      <vt:lpstr>BerekeningMaximaleBrutoOppervlakte_fldLestijdenOpleidingsvorm3Interieurbouwer</vt:lpstr>
      <vt:lpstr>BerekeningMaximaleBrutoOppervlakte_fldLestijdenOpleidingsvorm3Kappersmedewerker</vt:lpstr>
      <vt:lpstr>BerekeningMaximaleBrutoOppervlakte_fldLestijdenOpleidingsvorm3LogistiekAssistent</vt:lpstr>
      <vt:lpstr>BerekeningMaximaleBrutoOppervlakte_fldLestijdenOpleidingsvorm3Loodgieter</vt:lpstr>
      <vt:lpstr>BerekeningMaximaleBrutoOppervlakte_fldLestijdenOpleidingsvorm3Magazijnmedewerker</vt:lpstr>
      <vt:lpstr>BerekeningMaximaleBrutoOppervlakte_fldLestijdenOpleidingsvorm3Meubelstoffeerder</vt:lpstr>
      <vt:lpstr>BerekeningMaximaleBrutoOppervlakte_fldLestijdenOpleidingsvorm3Onderhoudsassistent</vt:lpstr>
      <vt:lpstr>BerekeningMaximaleBrutoOppervlakte_fldLestijdenOpleidingsvorm3Onderhoudshulp</vt:lpstr>
      <vt:lpstr>BerekeningMaximaleBrutoOppervlakte_fldLestijdenOpleidingsvorm3Plaatbewerker</vt:lpstr>
      <vt:lpstr>BerekeningMaximaleBrutoOppervlakte_fldLestijdenOpleidingsvorm3Plaatslager</vt:lpstr>
      <vt:lpstr>BerekeningMaximaleBrutoOppervlakte_fldLestijdenOpleidingsvorm3Receptiemedewerker</vt:lpstr>
      <vt:lpstr>BerekeningMaximaleBrutoOppervlakte_fldLestijdenOpleidingsvorm3Schoenhersteller</vt:lpstr>
      <vt:lpstr>BerekeningMaximaleBrutoOppervlakte_fldLestijdenOpleidingsvorm3Slagersgast</vt:lpstr>
      <vt:lpstr>BerekeningMaximaleBrutoOppervlakte_fldLestijdenOpleidingsvorm3Tuinbouwarbeider</vt:lpstr>
      <vt:lpstr>BerekeningMaximaleBrutoOppervlakte_fldLestijdenOpleidingsvorm3Verzorgende</vt:lpstr>
      <vt:lpstr>BerekeningMaximaleBrutoOppervlakte_fldLestijdenOpleidingsvorm3Wasserijoperator</vt:lpstr>
      <vt:lpstr>BerekeningMaximaleBrutoOppervlakte_fldLestijdenOpleidingsvorm3Werkplaatsschrijnwerker</vt:lpstr>
      <vt:lpstr>BerekeningMaximaleBrutoOppervlakte_fldLestijdenOpleidingsvorm3Winkelhulp</vt:lpstr>
      <vt:lpstr>BerekeningMaximaleBrutoOppervlakte_fldLestijdenOpleidingsvorm3Zeefdrukker</vt:lpstr>
      <vt:lpstr>BerekeningTotaleKostprijs_fldTotaleKostprijsAfbraakwerken</vt:lpstr>
      <vt:lpstr>BerekeningTotaleKostprijs_fldTotaleKostprijsEersteUitrustingLokalenLO</vt:lpstr>
      <vt:lpstr>BerekeningTotaleKostprijs_fldTotaleKostprijsEersteUitrustingOpenSpeelplaats</vt:lpstr>
      <vt:lpstr>BerekeningTotaleKostprijs_fldTotaleKostprijsEersteUitrustingOverdekteSpeelplaats</vt:lpstr>
      <vt:lpstr>BerekeningTotaleKostprijs_fldTotaleKostprijsEersteUitrustingSchoolgebouwen</vt:lpstr>
      <vt:lpstr>GegevensActualisatie_OmschrijvingDuurzaamheid</vt:lpstr>
      <vt:lpstr>GegevensActualisatie_OmschrijvingMultifunctionaliteit</vt:lpstr>
      <vt:lpstr>GegevensSubsidiewaarden_fldInstellingAdministratieveZetelGemeente</vt:lpstr>
      <vt:lpstr>GegevensSubsidiewaarden_fldInstellingAdministratieveZetelHuisnummer</vt:lpstr>
      <vt:lpstr>GegevensSubsidiewaarden_fldInstellingAdministratieveZetelPostnummer</vt:lpstr>
      <vt:lpstr>GegevensSubsidiewaarden_fldInstellingAdministratieveZetelStraat</vt:lpstr>
      <vt:lpstr>GegevensSubsidiewaarden_fldInstellingBeschikbaarGebouwGemeente</vt:lpstr>
      <vt:lpstr>GegevensSubsidiewaarden_fldInstellingBeschikbaarGebouwHuisnummer</vt:lpstr>
      <vt:lpstr>GegevensSubsidiewaarden_fldInstellingBeschikbaarGebouwPostnummer</vt:lpstr>
      <vt:lpstr>GegevensSubsidiewaarden_fldInstellingBeschikbaarGebouwStraat</vt:lpstr>
      <vt:lpstr>GegevensSubsidiewaarden_fldInstellingInrichtendeMachtOfSchoolbestuur</vt:lpstr>
      <vt:lpstr>Ondertekening_fldFunctie</vt:lpstr>
      <vt:lpstr>Ondertekening_fldHandtekening</vt:lpstr>
      <vt:lpstr>Ondertekening_fldNaam</vt:lpstr>
      <vt:lpstr>Ondertekening_fldOndertekeningsDatum</vt:lpstr>
      <vt:lpstr>Ontvangstdatum_fldOntvangstdatum</vt:lpstr>
      <vt:lpstr>OppervlakteNieuwbouwEnKostprijs_fldNieuwbouwBrutoOppM2LokalenLO</vt:lpstr>
      <vt:lpstr>OppervlakteNieuwbouwEnKostprijs_fldNieuwbouwBrutoOppM2Schoolgebouwen</vt:lpstr>
      <vt:lpstr>OppervlakteNieuwbouwEnKostprijs_fldNieuwbouwBrutoOppM2TechnischeLokalen</vt:lpstr>
      <vt:lpstr>OppervlakteNieuwbouwEnKostprijs_fldNieuwbouwGenormeerdeOmgevingBrutoOppM2Fietsenberging</vt:lpstr>
      <vt:lpstr>OppervlakteNieuwbouwEnKostprijs_fldNieuwbouwGenormeerdeOmgevingBrutoOppM2OpenSpeelplaats</vt:lpstr>
      <vt:lpstr>OppervlakteNieuwbouwEnKostprijs_fldNieuwbouwGenormeerdeOmgevingBrutoOppM2OverdekteSpeelplaats</vt:lpstr>
      <vt:lpstr>OppervlakteNieuwbouwEnKostprijs_fldNieuwbouwGenormeerdeOmgevingBrutoOppM2ParkeerEnManoeuvreerruimte</vt:lpstr>
      <vt:lpstr>OppervlakteNieuwbouwEnKostprijs_fldNieuwbouwGenormeerdeOmgevingKostprijsFietsenberging</vt:lpstr>
      <vt:lpstr>OppervlakteNieuwbouwEnKostprijs_fldNieuwbouwGenormeerdeOmgevingKostprijsOpenSpeelplaats</vt:lpstr>
      <vt:lpstr>OppervlakteNieuwbouwEnKostprijs_fldNieuwbouwGenormeerdeOmgevingKostprijsOverdekteSpeelplaats</vt:lpstr>
      <vt:lpstr>OppervlakteNieuwbouwEnKostprijs_fldNieuwbouwGenormeerdeOmgevingKostprijsParkeerEnManoeuvreerruimte</vt:lpstr>
      <vt:lpstr>OppervlakteNieuwbouwEnKostprijs_fldNieuwbouwKostprijsLokalenLO</vt:lpstr>
      <vt:lpstr>OppervlakteNieuwbouwEnKostprijs_fldNieuwbouwKostprijsSchoolgebouwen</vt:lpstr>
      <vt:lpstr>OppervlakteNieuwbouwEnKostprijs_fldNieuwbouwKostprijsTechnischeLokalen</vt:lpstr>
      <vt:lpstr>OppervlakteNieuwbouwEnKostprijs_fldNieuwbouwNietGenormeerdeOmgevingKostprijs</vt:lpstr>
      <vt:lpstr>OppervlakteVerbouwingswerkenEnKostprijs_fldVerbouwingswerkenBrutoOppM2LokalenLO</vt:lpstr>
      <vt:lpstr>OppervlakteVerbouwingswerkenEnKostprijs_fldVerbouwingswerkenBrutoOppM2Schoolgebouwen</vt:lpstr>
      <vt:lpstr>OppervlakteVerbouwingswerkenEnKostprijs_fldVerbouwingswerkenBrutoOppM2TechnischeLokalen</vt:lpstr>
      <vt:lpstr>OppervlakteVerbouwingswerkenEnKostprijs_fldVerbouwingswerkenGenormeerdeOmgevingswerkenBrutoOppM2Fietsenberging</vt:lpstr>
      <vt:lpstr>OppervlakteVerbouwingswerkenEnKostprijs_fldVerbouwingswerkenGenormeerdeOmgevingswerkenBrutoOppM2OpenSpeelplaats</vt:lpstr>
      <vt:lpstr>OppervlakteVerbouwingswerkenEnKostprijs_fldVerbouwingswerkenGenormeerdeOmgevingswerkenBrutoOppM2OverdekteSpeelplaats</vt:lpstr>
      <vt:lpstr>OppervlakteVerbouwingswerkenEnKostprijs_fldVerbouwingswerkenGenormeerdeOmgevingswerkenBrutoOppM2ParkeerEnManoeuvreerruimte</vt:lpstr>
      <vt:lpstr>OppervlakteVerbouwingswerkenEnKostprijs_fldVerbouwingswerkenGenormeerdeOmgevingswerkenKostprijsFietsenberging</vt:lpstr>
      <vt:lpstr>OppervlakteVerbouwingswerkenEnKostprijs_fldVerbouwingswerkenGenormeerdeOmgevingswerkenKostprijsOpenSpeelplaats</vt:lpstr>
      <vt:lpstr>OppervlakteVerbouwingswerkenEnKostprijs_fldVerbouwingswerkenGenormeerdeOmgevingswerkenKostprijsOverdekteSpeelplaats</vt:lpstr>
      <vt:lpstr>OppervlakteVerbouwingswerkenEnKostprijs_fldVerbouwingswerkenGenormeerdeOmgevingswerkenKostprijsParkeerEnManoeuvreerruimte</vt:lpstr>
      <vt:lpstr>OppervlakteVerbouwingswerkenEnKostprijs_fldVerbouwingswerkenKostprijsLokalenLO</vt:lpstr>
      <vt:lpstr>OppervlakteVerbouwingswerkenEnKostprijs_fldVerbouwingswerkenKostprijsSchoolgebouwen</vt:lpstr>
      <vt:lpstr>OppervlakteVerbouwingswerkenEnKostprijs_fldVerbouwingswerkenKostprijsTechnischeLokalen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Luc Vergote</dc:creator>
  <cp:keywords/>
  <dc:description/>
  <cp:lastModifiedBy>Bruno Van Mulders</cp:lastModifiedBy>
  <cp:lastPrinted>2020-04-14T11:40:39Z</cp:lastPrinted>
  <dcterms:created xsi:type="dcterms:W3CDTF">2018-11-26T12:43:02Z</dcterms:created>
  <dcterms:modified xsi:type="dcterms:W3CDTF">2021-02-05T11:28:57Z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0x0101005A3792A7BE1240F8AF45D02FC33F38AF00A1C97E966CDC4BF0B14F589E5C154B6B00B943CBB1D069154FADE2F9352E934531</vt:lpwstr>
  </property>
  <property fmtid="{D5CDD505-2E9C-101B-9397-08002B2CF9AE}" pid="3" name="DossierNummerColligo">
    <vt:lpwstr/>
  </property>
</Properties>
</file>